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Агафонова\Тарифы\ПРОГРАММЫ ИП И ПП\ИНВЕСТИЦИОННАЯ ПРОГРАММА\ИНВЕСТ.ПРОГР. ВОДОКАНАЛ\Отчеты по ИП\ОТЧЕТ за 2019-2023\Для размещения на сайте\"/>
    </mc:Choice>
  </mc:AlternateContent>
  <xr:revisionPtr revIDLastSave="0" documentId="13_ncr:1_{323C0923-25EB-4CA7-9CC6-20FC2B5B5932}" xr6:coauthVersionLast="47" xr6:coauthVersionMax="47" xr10:uidLastSave="{00000000-0000-0000-0000-000000000000}"/>
  <bookViews>
    <workbookView xWindow="-120" yWindow="-120" windowWidth="29040" windowHeight="15720" tabRatio="946" firstSheet="2" activeTab="9" xr2:uid="{00000000-000D-0000-FFFF-FFFF00000000}"/>
  </bookViews>
  <sheets>
    <sheet name="Контроль исполнения финплана" sheetId="9" r:id="rId1"/>
    <sheet name="Контроль соответствия инсточник" sheetId="8" r:id="rId2"/>
    <sheet name="Экономия ИР" sheetId="12" r:id="rId3"/>
    <sheet name="Контроль соответствия мероприят" sheetId="7" r:id="rId4"/>
    <sheet name="Подтверждающие документы" sheetId="3" r:id="rId5"/>
    <sheet name="Закупочная деятельность" sheetId="1" r:id="rId6"/>
    <sheet name="Контроль сроков" sheetId="6" r:id="rId7"/>
    <sheet name="Плановые показатели" sheetId="5" r:id="rId8"/>
    <sheet name="Контроль использ платы за ТП" sheetId="10" r:id="rId9"/>
    <sheet name="Перечень подключаемых абонентов" sheetId="11" r:id="rId10"/>
  </sheets>
  <definedNames>
    <definedName name="_xlnm.Print_Area" localSheetId="2">'Экономия ИР'!$A$1:$AC$31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4" i="10" l="1"/>
  <c r="R104" i="10"/>
  <c r="M104" i="10"/>
  <c r="E106" i="11"/>
  <c r="S55" i="10"/>
  <c r="L55" i="10"/>
  <c r="P55" i="10" s="1"/>
  <c r="H55" i="10"/>
  <c r="S56" i="10"/>
  <c r="L56" i="10"/>
  <c r="P56" i="10" s="1"/>
  <c r="H56" i="10"/>
  <c r="S103" i="10"/>
  <c r="L103" i="10"/>
  <c r="P103" i="10" s="1"/>
  <c r="H103" i="10"/>
  <c r="S102" i="10"/>
  <c r="L102" i="10"/>
  <c r="P102" i="10" s="1"/>
  <c r="H102" i="10"/>
  <c r="S101" i="10"/>
  <c r="L101" i="10"/>
  <c r="P101" i="10" s="1"/>
  <c r="H101" i="10"/>
  <c r="S100" i="10"/>
  <c r="L100" i="10"/>
  <c r="P100" i="10" s="1"/>
  <c r="H100" i="10"/>
  <c r="S99" i="10"/>
  <c r="L99" i="10"/>
  <c r="P99" i="10" s="1"/>
  <c r="H99" i="10"/>
  <c r="S98" i="10"/>
  <c r="L98" i="10"/>
  <c r="P98" i="10" s="1"/>
  <c r="H98" i="10"/>
  <c r="S97" i="10"/>
  <c r="L97" i="10"/>
  <c r="P97" i="10" s="1"/>
  <c r="H97" i="10"/>
  <c r="S96" i="10"/>
  <c r="L96" i="10"/>
  <c r="P96" i="10" s="1"/>
  <c r="H96" i="10"/>
  <c r="S95" i="10"/>
  <c r="P95" i="10"/>
  <c r="L95" i="10"/>
  <c r="H95" i="10"/>
  <c r="S94" i="10"/>
  <c r="L94" i="10"/>
  <c r="P94" i="10" s="1"/>
  <c r="H94" i="10"/>
  <c r="S93" i="10"/>
  <c r="L93" i="10"/>
  <c r="P93" i="10" s="1"/>
  <c r="H93" i="10"/>
  <c r="S92" i="10"/>
  <c r="L92" i="10"/>
  <c r="P92" i="10" s="1"/>
  <c r="H92" i="10"/>
  <c r="S91" i="10"/>
  <c r="L91" i="10"/>
  <c r="P91" i="10" s="1"/>
  <c r="H91" i="10"/>
  <c r="S90" i="10"/>
  <c r="L90" i="10"/>
  <c r="P90" i="10" s="1"/>
  <c r="H90" i="10"/>
  <c r="S89" i="10"/>
  <c r="L89" i="10"/>
  <c r="P89" i="10" s="1"/>
  <c r="H89" i="10"/>
  <c r="S88" i="10"/>
  <c r="L88" i="10"/>
  <c r="P88" i="10" s="1"/>
  <c r="H88" i="10"/>
  <c r="S87" i="10"/>
  <c r="L87" i="10"/>
  <c r="P87" i="10" s="1"/>
  <c r="H87" i="10"/>
  <c r="E115" i="11" l="1"/>
  <c r="D115" i="11"/>
  <c r="S49" i="10" l="1"/>
  <c r="L49" i="10"/>
  <c r="P49" i="10" s="1"/>
  <c r="H49" i="10"/>
  <c r="L65" i="10"/>
  <c r="P65" i="10" s="1"/>
  <c r="S65" i="10"/>
  <c r="H65" i="10"/>
  <c r="S62" i="10"/>
  <c r="S63" i="10"/>
  <c r="S64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H86" i="10" l="1"/>
  <c r="L86" i="10"/>
  <c r="P86" i="10"/>
  <c r="H85" i="10"/>
  <c r="L85" i="10"/>
  <c r="P85" i="10"/>
  <c r="H84" i="10"/>
  <c r="L84" i="10"/>
  <c r="P84" i="10" s="1"/>
  <c r="H83" i="10"/>
  <c r="L83" i="10"/>
  <c r="P83" i="10" s="1"/>
  <c r="H82" i="10"/>
  <c r="L82" i="10"/>
  <c r="P82" i="10" s="1"/>
  <c r="H81" i="10"/>
  <c r="L81" i="10"/>
  <c r="P81" i="10" s="1"/>
  <c r="H80" i="10"/>
  <c r="L80" i="10"/>
  <c r="P80" i="10" s="1"/>
  <c r="H79" i="10"/>
  <c r="L79" i="10"/>
  <c r="P79" i="10" s="1"/>
  <c r="L78" i="10"/>
  <c r="P78" i="10" s="1"/>
  <c r="H77" i="10"/>
  <c r="L77" i="10"/>
  <c r="P77" i="10" s="1"/>
  <c r="L76" i="10"/>
  <c r="P76" i="10" s="1"/>
  <c r="L75" i="10"/>
  <c r="P75" i="10" s="1"/>
  <c r="L74" i="10"/>
  <c r="P74" i="10" s="1"/>
  <c r="L73" i="10"/>
  <c r="P73" i="10" s="1"/>
  <c r="H73" i="10"/>
  <c r="H74" i="10"/>
  <c r="H75" i="10"/>
  <c r="H76" i="10"/>
  <c r="L72" i="10"/>
  <c r="P72" i="10" s="1"/>
  <c r="H78" i="10"/>
  <c r="L71" i="10"/>
  <c r="P71" i="10" s="1"/>
  <c r="L70" i="10"/>
  <c r="P70" i="10" s="1"/>
  <c r="L69" i="10"/>
  <c r="P69" i="10" s="1"/>
  <c r="L68" i="10"/>
  <c r="P68" i="10" s="1"/>
  <c r="L67" i="10"/>
  <c r="P67" i="10" s="1"/>
  <c r="L66" i="10"/>
  <c r="P66" i="10" s="1"/>
  <c r="L64" i="10"/>
  <c r="P64" i="10" s="1"/>
  <c r="L63" i="10"/>
  <c r="P63" i="10" s="1"/>
  <c r="L62" i="10"/>
  <c r="P62" i="10" s="1"/>
  <c r="H62" i="10"/>
  <c r="H63" i="10"/>
  <c r="H64" i="10"/>
  <c r="H66" i="10"/>
  <c r="H67" i="10"/>
  <c r="H68" i="10"/>
  <c r="H69" i="10"/>
  <c r="H70" i="10"/>
  <c r="H71" i="10"/>
  <c r="H72" i="10"/>
  <c r="K15" i="3" l="1"/>
  <c r="Q14" i="7"/>
  <c r="D106" i="11"/>
  <c r="R107" i="10"/>
  <c r="M107" i="10"/>
  <c r="M106" i="10" s="1"/>
  <c r="S61" i="10"/>
  <c r="L61" i="10"/>
  <c r="P61" i="10" s="1"/>
  <c r="H61" i="10"/>
  <c r="S60" i="10"/>
  <c r="L60" i="10"/>
  <c r="P60" i="10" s="1"/>
  <c r="H60" i="10"/>
  <c r="S59" i="10"/>
  <c r="L59" i="10"/>
  <c r="P59" i="10" s="1"/>
  <c r="H59" i="10"/>
  <c r="S58" i="10"/>
  <c r="L58" i="10"/>
  <c r="P58" i="10" s="1"/>
  <c r="H58" i="10"/>
  <c r="S57" i="10"/>
  <c r="L57" i="10"/>
  <c r="P57" i="10" s="1"/>
  <c r="H57" i="10"/>
  <c r="S54" i="10"/>
  <c r="L54" i="10"/>
  <c r="P54" i="10" s="1"/>
  <c r="H54" i="10"/>
  <c r="S53" i="10"/>
  <c r="L53" i="10"/>
  <c r="P53" i="10" s="1"/>
  <c r="H53" i="10"/>
  <c r="S52" i="10"/>
  <c r="L52" i="10"/>
  <c r="P52" i="10" s="1"/>
  <c r="H52" i="10"/>
  <c r="S51" i="10"/>
  <c r="L51" i="10"/>
  <c r="P51" i="10" s="1"/>
  <c r="H51" i="10"/>
  <c r="S50" i="10"/>
  <c r="L50" i="10"/>
  <c r="P50" i="10" s="1"/>
  <c r="H50" i="10"/>
  <c r="S48" i="10"/>
  <c r="L48" i="10"/>
  <c r="P48" i="10" s="1"/>
  <c r="H48" i="10"/>
  <c r="S47" i="10"/>
  <c r="L47" i="10"/>
  <c r="P47" i="10" s="1"/>
  <c r="H47" i="10"/>
  <c r="S46" i="10"/>
  <c r="L46" i="10"/>
  <c r="P46" i="10" s="1"/>
  <c r="H46" i="10"/>
  <c r="S45" i="10"/>
  <c r="L45" i="10"/>
  <c r="P45" i="10" s="1"/>
  <c r="H45" i="10"/>
  <c r="S44" i="10"/>
  <c r="L44" i="10"/>
  <c r="P44" i="10" s="1"/>
  <c r="H44" i="10"/>
  <c r="S42" i="10"/>
  <c r="L42" i="10"/>
  <c r="P42" i="10" s="1"/>
  <c r="H42" i="10"/>
  <c r="S41" i="10"/>
  <c r="L41" i="10"/>
  <c r="P41" i="10" s="1"/>
  <c r="H41" i="10"/>
  <c r="S40" i="10"/>
  <c r="L40" i="10"/>
  <c r="P40" i="10" s="1"/>
  <c r="H40" i="10"/>
  <c r="S39" i="10"/>
  <c r="L39" i="10"/>
  <c r="P39" i="10" s="1"/>
  <c r="H39" i="10"/>
  <c r="S38" i="10"/>
  <c r="L38" i="10"/>
  <c r="P38" i="10" s="1"/>
  <c r="H38" i="10"/>
  <c r="S37" i="10"/>
  <c r="L37" i="10"/>
  <c r="P37" i="10" s="1"/>
  <c r="H37" i="10"/>
  <c r="S36" i="10"/>
  <c r="L36" i="10"/>
  <c r="P36" i="10" s="1"/>
  <c r="H36" i="10"/>
  <c r="S35" i="10"/>
  <c r="L35" i="10"/>
  <c r="P35" i="10" s="1"/>
  <c r="H35" i="10"/>
  <c r="S43" i="10"/>
  <c r="L43" i="10"/>
  <c r="P43" i="10" s="1"/>
  <c r="H43" i="10"/>
  <c r="S30" i="10"/>
  <c r="L30" i="10"/>
  <c r="P30" i="10" s="1"/>
  <c r="H30" i="10"/>
  <c r="S32" i="10"/>
  <c r="L32" i="10"/>
  <c r="P32" i="10" s="1"/>
  <c r="H32" i="10"/>
  <c r="S27" i="10"/>
  <c r="L27" i="10"/>
  <c r="P27" i="10" s="1"/>
  <c r="H27" i="10"/>
  <c r="S29" i="10"/>
  <c r="L29" i="10"/>
  <c r="P29" i="10" s="1"/>
  <c r="H29" i="10"/>
  <c r="S33" i="10"/>
  <c r="L33" i="10"/>
  <c r="P33" i="10" s="1"/>
  <c r="H33" i="10"/>
  <c r="S31" i="10"/>
  <c r="L31" i="10"/>
  <c r="P31" i="10" s="1"/>
  <c r="H31" i="10"/>
  <c r="S28" i="10"/>
  <c r="L28" i="10"/>
  <c r="P28" i="10" s="1"/>
  <c r="H28" i="10"/>
  <c r="M13" i="9" l="1"/>
  <c r="O15" i="10" l="1"/>
  <c r="O13" i="10"/>
  <c r="O104" i="10" s="1"/>
  <c r="H34" i="10" l="1"/>
  <c r="S25" i="10"/>
  <c r="L25" i="10"/>
  <c r="P25" i="10" s="1"/>
  <c r="H25" i="10"/>
  <c r="S34" i="10"/>
  <c r="L34" i="10"/>
  <c r="P34" i="10" s="1"/>
  <c r="S26" i="10"/>
  <c r="L26" i="10"/>
  <c r="P26" i="10" s="1"/>
  <c r="S24" i="10"/>
  <c r="L24" i="10"/>
  <c r="P24" i="10" s="1"/>
  <c r="S23" i="10"/>
  <c r="L23" i="10"/>
  <c r="P23" i="10" s="1"/>
  <c r="S22" i="10"/>
  <c r="L22" i="10"/>
  <c r="P22" i="10" s="1"/>
  <c r="S21" i="10"/>
  <c r="L21" i="10"/>
  <c r="P21" i="10" s="1"/>
  <c r="S20" i="10"/>
  <c r="L20" i="10"/>
  <c r="P20" i="10" s="1"/>
  <c r="H20" i="10"/>
  <c r="S15" i="10"/>
  <c r="S16" i="10"/>
  <c r="L16" i="10"/>
  <c r="P16" i="10" s="1"/>
  <c r="H16" i="10"/>
  <c r="S14" i="10"/>
  <c r="L14" i="10"/>
  <c r="P14" i="10" s="1"/>
  <c r="H14" i="10"/>
  <c r="S12" i="10"/>
  <c r="L12" i="10"/>
  <c r="P12" i="10" s="1"/>
  <c r="H12" i="10"/>
  <c r="L11" i="10"/>
  <c r="P11" i="10" s="1"/>
  <c r="S11" i="10"/>
  <c r="L13" i="10"/>
  <c r="P13" i="10" s="1"/>
  <c r="L15" i="10"/>
  <c r="L17" i="10"/>
  <c r="P17" i="10" s="1"/>
  <c r="S17" i="10"/>
  <c r="L18" i="10"/>
  <c r="P18" i="10" s="1"/>
  <c r="S18" i="10"/>
  <c r="L19" i="10"/>
  <c r="P19" i="10" s="1"/>
  <c r="S19" i="10"/>
  <c r="H11" i="10"/>
  <c r="H13" i="10"/>
  <c r="H15" i="10"/>
  <c r="H17" i="10"/>
  <c r="H18" i="10"/>
  <c r="H19" i="10"/>
  <c r="H21" i="10"/>
  <c r="H22" i="10"/>
  <c r="H23" i="10"/>
  <c r="H24" i="10"/>
  <c r="H26" i="10"/>
  <c r="A11" i="10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S10" i="10"/>
  <c r="H10" i="10"/>
  <c r="O105" i="10"/>
  <c r="H105" i="10"/>
  <c r="S104" i="10" l="1"/>
  <c r="R106" i="10"/>
  <c r="S105" i="10"/>
  <c r="S107" i="10" s="1"/>
  <c r="O107" i="10"/>
  <c r="O106" i="10" s="1"/>
  <c r="S13" i="10"/>
  <c r="P15" i="10"/>
  <c r="X18" i="8"/>
  <c r="W18" i="8"/>
  <c r="T107" i="10" l="1"/>
  <c r="S106" i="10" l="1"/>
  <c r="T106" i="10"/>
  <c r="V19" i="12" l="1"/>
  <c r="L10" i="12" l="1"/>
  <c r="K13" i="9" l="1"/>
  <c r="O36" i="9" l="1"/>
  <c r="E10" i="12" l="1"/>
  <c r="F10" i="12"/>
  <c r="G10" i="12"/>
  <c r="H10" i="12"/>
  <c r="I10" i="12"/>
  <c r="J10" i="12"/>
  <c r="M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D10" i="12"/>
  <c r="J19" i="12"/>
  <c r="A12" i="11" l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l="1"/>
  <c r="A105" i="10"/>
  <c r="L105" i="10"/>
  <c r="P105" i="10" s="1"/>
  <c r="L106" i="10"/>
  <c r="A56" i="11" l="1"/>
  <c r="P107" i="10"/>
  <c r="E17" i="6"/>
  <c r="F17" i="6"/>
  <c r="G17" i="6"/>
  <c r="H17" i="6"/>
  <c r="I17" i="6"/>
  <c r="J17" i="6"/>
  <c r="L17" i="6"/>
  <c r="M17" i="6"/>
  <c r="D17" i="6"/>
  <c r="A57" i="11" l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2" i="6"/>
  <c r="A13" i="6" s="1"/>
  <c r="A14" i="6" s="1"/>
  <c r="A15" i="6" s="1"/>
  <c r="A16" i="6" s="1"/>
  <c r="L15" i="3" l="1"/>
  <c r="R17" i="7" l="1"/>
  <c r="S17" i="7"/>
  <c r="T17" i="7"/>
  <c r="U17" i="7"/>
  <c r="V17" i="7"/>
  <c r="W17" i="7"/>
  <c r="X17" i="7"/>
  <c r="Y17" i="7"/>
  <c r="Z17" i="7"/>
  <c r="AA17" i="7"/>
  <c r="P12" i="7"/>
  <c r="Q12" i="7"/>
  <c r="P13" i="7"/>
  <c r="Q13" i="7"/>
  <c r="P14" i="7"/>
  <c r="P15" i="7"/>
  <c r="Q15" i="7"/>
  <c r="P16" i="7"/>
  <c r="Q16" i="7"/>
  <c r="Q11" i="7"/>
  <c r="P11" i="7"/>
  <c r="A12" i="7"/>
  <c r="Q17" i="7" l="1"/>
  <c r="P17" i="7"/>
  <c r="A13" i="7"/>
  <c r="A14" i="7" s="1"/>
  <c r="A15" i="7" s="1"/>
  <c r="A16" i="7" s="1"/>
  <c r="D18" i="8" l="1"/>
  <c r="H18" i="8"/>
  <c r="I18" i="8"/>
  <c r="M18" i="8"/>
  <c r="N18" i="8"/>
  <c r="R18" i="8"/>
  <c r="S18" i="8"/>
  <c r="C18" i="8"/>
  <c r="A13" i="8" l="1"/>
  <c r="A14" i="8" s="1"/>
  <c r="A15" i="8" s="1"/>
  <c r="A16" i="8" s="1"/>
  <c r="A17" i="8" s="1"/>
  <c r="D13" i="9" l="1"/>
  <c r="N20" i="9" l="1"/>
  <c r="O20" i="9"/>
  <c r="L10" i="10" l="1"/>
  <c r="P10" i="10" s="1"/>
  <c r="P104" i="10" s="1"/>
  <c r="N34" i="9"/>
  <c r="O34" i="9"/>
  <c r="N35" i="9"/>
  <c r="O35" i="9"/>
  <c r="O38" i="9"/>
  <c r="N38" i="9"/>
  <c r="O37" i="9"/>
  <c r="N37" i="9"/>
  <c r="N36" i="9"/>
  <c r="O33" i="9"/>
  <c r="N33" i="9"/>
  <c r="O32" i="9"/>
  <c r="N32" i="9"/>
  <c r="O31" i="9"/>
  <c r="N31" i="9"/>
  <c r="O28" i="9"/>
  <c r="N28" i="9"/>
  <c r="O27" i="9"/>
  <c r="N27" i="9"/>
  <c r="O26" i="9"/>
  <c r="N26" i="9"/>
  <c r="O25" i="9"/>
  <c r="N25" i="9"/>
  <c r="O24" i="9"/>
  <c r="N24" i="9"/>
  <c r="O23" i="9"/>
  <c r="N23" i="9"/>
  <c r="N15" i="9"/>
  <c r="O15" i="9"/>
  <c r="N16" i="9"/>
  <c r="O16" i="9"/>
  <c r="N17" i="9"/>
  <c r="O17" i="9"/>
  <c r="N18" i="9"/>
  <c r="O18" i="9"/>
  <c r="N19" i="9"/>
  <c r="O19" i="9"/>
  <c r="N21" i="9"/>
  <c r="O21" i="9"/>
  <c r="O14" i="9"/>
  <c r="N14" i="9"/>
  <c r="P106" i="10" l="1"/>
  <c r="O22" i="9"/>
  <c r="N22" i="9"/>
  <c r="M22" i="9"/>
  <c r="L22" i="9"/>
  <c r="K22" i="9"/>
  <c r="J22" i="9"/>
  <c r="I22" i="9"/>
  <c r="H22" i="9"/>
  <c r="G22" i="9"/>
  <c r="F22" i="9"/>
  <c r="E22" i="9"/>
  <c r="D22" i="9"/>
  <c r="O13" i="9"/>
  <c r="O29" i="9" s="1"/>
  <c r="N13" i="9"/>
  <c r="N29" i="9" s="1"/>
  <c r="M29" i="9"/>
  <c r="M39" i="9" s="1"/>
  <c r="L13" i="9"/>
  <c r="L29" i="9" s="1"/>
  <c r="K29" i="9"/>
  <c r="K39" i="9" s="1"/>
  <c r="J13" i="9"/>
  <c r="J29" i="9" s="1"/>
  <c r="J39" i="9" s="1"/>
  <c r="I13" i="9"/>
  <c r="I29" i="9" s="1"/>
  <c r="H13" i="9"/>
  <c r="H29" i="9" s="1"/>
  <c r="G13" i="9"/>
  <c r="G29" i="9" s="1"/>
  <c r="F13" i="9"/>
  <c r="F29" i="9" s="1"/>
  <c r="E13" i="9"/>
  <c r="E29" i="9" s="1"/>
  <c r="D29" i="9"/>
  <c r="E39" i="9" l="1"/>
  <c r="F39" i="9"/>
  <c r="G39" i="9"/>
  <c r="H39" i="9"/>
  <c r="I39" i="9"/>
  <c r="L39" i="9"/>
  <c r="N39" i="9"/>
  <c r="O39" i="9"/>
  <c r="D39" i="9"/>
</calcChain>
</file>

<file path=xl/sharedStrings.xml><?xml version="1.0" encoding="utf-8"?>
<sst xmlns="http://schemas.openxmlformats.org/spreadsheetml/2006/main" count="1552" uniqueCount="544">
  <si>
    <t>Наличие в Плане закупки (да/нет)</t>
  </si>
  <si>
    <t>Основание неразмещения в единой информационной системе сведений о закупке товаров, работ, услуг
(с указанием соответствующего пункта из Положения о закупках)</t>
  </si>
  <si>
    <t>Номер закупки</t>
  </si>
  <si>
    <t xml:space="preserve">Ссылка на размещение информации о закупке в единой информационной системе
</t>
  </si>
  <si>
    <t>Наименование мероприятия инвестиционной программы</t>
  </si>
  <si>
    <t>Способ закупки</t>
  </si>
  <si>
    <t xml:space="preserve">Планируемая дата или период размещения извещения о закупке (месяц, год)
</t>
  </si>
  <si>
    <t>Фактическая дата или период размещения извещения о закупке (месяц, год)</t>
  </si>
  <si>
    <t>№ п/п</t>
  </si>
  <si>
    <t>n</t>
  </si>
  <si>
    <t>Реквизиты проектной документации</t>
  </si>
  <si>
    <t>Шифр проекта</t>
  </si>
  <si>
    <t>Дата и № акта сдачи приемки ПИР</t>
  </si>
  <si>
    <t>Наличие проектной документации, да\нет</t>
  </si>
  <si>
    <t>Наличие акта ввода в эксплуатацию объекта, да/нет</t>
  </si>
  <si>
    <t xml:space="preserve">Дата и № акта </t>
  </si>
  <si>
    <t>Реквизиты акта ввода в эксплуатацию</t>
  </si>
  <si>
    <t>дата и № договора подряда</t>
  </si>
  <si>
    <t>Наименование подрядной организации</t>
  </si>
  <si>
    <t>Срок выполнения работ по договору</t>
  </si>
  <si>
    <t>Стоимость по акту сдачи приемки ПИР</t>
  </si>
  <si>
    <t>Стоимость работ по КС-3, КС-2, актам выполненных работ</t>
  </si>
  <si>
    <t>Примечания</t>
  </si>
  <si>
    <t>Реквизыты договора подряда и первичных учетных документов о выполнении работ</t>
  </si>
  <si>
    <t>Наименование проектной организации, дата, номер договора</t>
  </si>
  <si>
    <t>план</t>
  </si>
  <si>
    <t>факт</t>
  </si>
  <si>
    <t>Наименование показателя</t>
  </si>
  <si>
    <t>Ед. изм.</t>
  </si>
  <si>
    <t>в т.ч. по годам реализации</t>
  </si>
  <si>
    <t>%</t>
  </si>
  <si>
    <t>Плановые значения показателей</t>
  </si>
  <si>
    <t>Фактические значения показателей</t>
  </si>
  <si>
    <t>Наименование мероприятия</t>
  </si>
  <si>
    <t>Расходы на реализацию мероприятий, тыс. руб. (без НДС)</t>
  </si>
  <si>
    <t>Наименование источника финансирования мероприятий</t>
  </si>
  <si>
    <t>Дата, номер заявки</t>
  </si>
  <si>
    <t>Местонахождение подключаемого объекта</t>
  </si>
  <si>
    <t>Дата, номер договора</t>
  </si>
  <si>
    <t>Мероприятия по подключению</t>
  </si>
  <si>
    <t>Относятся к соответствующему мероприятию инвестиционной программы (указать наименование)</t>
  </si>
  <si>
    <t>Перечень мероприятий</t>
  </si>
  <si>
    <t xml:space="preserve">Заявление о подключении (технологическом присоединении) </t>
  </si>
  <si>
    <t xml:space="preserve">Договор о подключении (технологическом присоединении) </t>
  </si>
  <si>
    <t>Местоположение точек подключения</t>
  </si>
  <si>
    <t>Исполнение договора о подключении</t>
  </si>
  <si>
    <t>Задолженность заявителя по договору о подключении на отчетную дату, тыс. руб. (без НДС)</t>
  </si>
  <si>
    <t>Приложение 1</t>
  </si>
  <si>
    <t>Приложение 2</t>
  </si>
  <si>
    <t>Приложение 3</t>
  </si>
  <si>
    <t>Приложение 4</t>
  </si>
  <si>
    <t>Приложение 5</t>
  </si>
  <si>
    <t>Приложение 6</t>
  </si>
  <si>
    <t>Приложение 8</t>
  </si>
  <si>
    <t>Приложение 9</t>
  </si>
  <si>
    <t>Составляющие расходов</t>
  </si>
  <si>
    <t xml:space="preserve">уточнение стоимости по результатам утвержденной проектно-сметной документации
</t>
  </si>
  <si>
    <t>уточнения стоимости по результатам конкурсов, заключенных договоров (закупочных процедур)</t>
  </si>
  <si>
    <t>Прочие (указать конкретно)</t>
  </si>
  <si>
    <t>Отклонения</t>
  </si>
  <si>
    <t>Пояснения в случае наличия отклонений от плана</t>
  </si>
  <si>
    <t>2019 год</t>
  </si>
  <si>
    <t>Наименование мероприятия, адрес объекта</t>
  </si>
  <si>
    <t>№</t>
  </si>
  <si>
    <t>Единица измерения</t>
  </si>
  <si>
    <t>Объемные показатели: протяженность, площадь, объем, мощность и т.д.</t>
  </si>
  <si>
    <t>Реализация мероприятий по годам, нат. ед.</t>
  </si>
  <si>
    <t>Реализация мероприятий по годам, тыс. руб. (без НДС)</t>
  </si>
  <si>
    <t>1.1.</t>
  </si>
  <si>
    <t>1.2.</t>
  </si>
  <si>
    <t>2.1.</t>
  </si>
  <si>
    <t>2.2.</t>
  </si>
  <si>
    <t>План</t>
  </si>
  <si>
    <t>Факт</t>
  </si>
  <si>
    <t>Ед.измер.</t>
  </si>
  <si>
    <t>Всего, тыс. руб.</t>
  </si>
  <si>
    <t>тыс. руб.</t>
  </si>
  <si>
    <t>Источники финансирования</t>
  </si>
  <si>
    <t>Расходы на реализацию инвестиционной программы по годам реализации (тыс. руб., без НДС)</t>
  </si>
  <si>
    <t>Собственные средства</t>
  </si>
  <si>
    <t xml:space="preserve"> 1.1</t>
  </si>
  <si>
    <t xml:space="preserve"> 1.2</t>
  </si>
  <si>
    <t xml:space="preserve"> 1.3</t>
  </si>
  <si>
    <t>средства, полученные за счет платы за подключение</t>
  </si>
  <si>
    <t xml:space="preserve"> 1.4</t>
  </si>
  <si>
    <t>прочие собственные средства, в т.ч. средства от эмиссии ценных бумаг</t>
  </si>
  <si>
    <t>Привлеченные средства</t>
  </si>
  <si>
    <t xml:space="preserve"> 2.1</t>
  </si>
  <si>
    <t>кредиты</t>
  </si>
  <si>
    <t>справочно: проценты по кредиту</t>
  </si>
  <si>
    <t xml:space="preserve"> 2.2</t>
  </si>
  <si>
    <t>займы организаций</t>
  </si>
  <si>
    <t xml:space="preserve"> 2.3</t>
  </si>
  <si>
    <t>прочие привлеченные средства</t>
  </si>
  <si>
    <t>Бюджетное финансирование</t>
  </si>
  <si>
    <t>ИТОГО по программе</t>
  </si>
  <si>
    <t>Наименование мероприятия/адрес объекта</t>
  </si>
  <si>
    <t>Источник финансирования</t>
  </si>
  <si>
    <t>Плановый период начала реализации мероприятия</t>
  </si>
  <si>
    <t>Плановый период окончания реализации мероприятия, ввод в эксплуатацию</t>
  </si>
  <si>
    <t>Фактический период начала реализации мероприятия</t>
  </si>
  <si>
    <t>Фактический период окончания реализации мероприятия, ввод в эксплуатацию</t>
  </si>
  <si>
    <t>ФИО, должность, контактный телефон</t>
  </si>
  <si>
    <r>
      <t>кВт*ч/м</t>
    </r>
    <r>
      <rPr>
        <vertAlign val="superscript"/>
        <sz val="10"/>
        <color theme="1"/>
        <rFont val="Times New Roman"/>
        <family val="1"/>
        <charset val="204"/>
      </rPr>
      <t>3</t>
    </r>
  </si>
  <si>
    <t>ед./км.</t>
  </si>
  <si>
    <t>Протяженность сети, п.м</t>
  </si>
  <si>
    <t>Ставка тарифа за протяженность сети, тыс. руб./п.м (без НДС)</t>
  </si>
  <si>
    <t>в том числе, просроченная задолженность заявителя по договору о подключении на отчетную дату, тыс. руб. (без НДС)</t>
  </si>
  <si>
    <t>Размер фактической оплаты заявителем платы за подключение в течение отчетного периода, тыс. руб. (без НДС)</t>
  </si>
  <si>
    <t>ед.</t>
  </si>
  <si>
    <t>км.</t>
  </si>
  <si>
    <t>4.2.</t>
  </si>
  <si>
    <t>4.1.</t>
  </si>
  <si>
    <t>3.1.</t>
  </si>
  <si>
    <t>3.2.</t>
  </si>
  <si>
    <t>тыс. кВт*ч</t>
  </si>
  <si>
    <r>
      <t>тыс.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</si>
  <si>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Общее количество электрической энергии</t>
  </si>
  <si>
    <t>Год</t>
  </si>
  <si>
    <t>Объект подключения</t>
  </si>
  <si>
    <t>Приложение 7</t>
  </si>
  <si>
    <t>Удельный расход электрической энергии, потребляемой в технологическом процессе транспортировки сточных вод на единицу объема транспортируемых сточных вод</t>
  </si>
  <si>
    <t>Удельное количество аварий и засоров в расчете на протяженность канализационной сети в год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</si>
  <si>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</t>
  </si>
  <si>
    <t>Доля проб сточных вод, не соответствующих установленным нормативам допустимых сбросов, лимитам на сбросы для централизованной общесплавной (бытовой) системы водоотведения</t>
  </si>
  <si>
    <t>Объем сточных вод, не подвергшихся очистке</t>
  </si>
  <si>
    <t>Общий объем сточных вод, сбрасываемых в централизованные общесплавные или бытовые системы водоотведения</t>
  </si>
  <si>
    <t>Количество проб сточных вод, не соответствующих установленным нормативам допустимых сбросов, лимитам на сбросы</t>
  </si>
  <si>
    <t>Общее количество проб сточных вод, ед.</t>
  </si>
  <si>
    <t>Общий объем сточных вод</t>
  </si>
  <si>
    <t>Протяженность сетей водоотведения</t>
  </si>
  <si>
    <t>Количество аварий и засоров на канализационных сетях</t>
  </si>
  <si>
    <t xml:space="preserve"> Контроль  расходования средств, полученных за счет платы за подключение (технологическое присоединение) к системе водоотведения</t>
  </si>
  <si>
    <t>Плановые показатели реализация мероприятий по годам</t>
  </si>
  <si>
    <t>Фактические показатели реализация мероприятий по годам</t>
  </si>
  <si>
    <t xml:space="preserve"> Контроль за соответствием фактически выполненных мероприятий инвестиционной программы мероприятиям, предусмотренным инвестиционной программой при ее утверждении в сфере водоотведения</t>
  </si>
  <si>
    <t>i -</t>
  </si>
  <si>
    <t>начало реализации инвестиционной программы</t>
  </si>
  <si>
    <t>Контроль за достижением плановых значений показателей инвестиционной программы, достижение которых предусмотрено в результате реализации соответствующих мероприятий инвестиционной программы в сфере водоотведения</t>
  </si>
  <si>
    <t>(наименование организации)</t>
  </si>
  <si>
    <t>(наименование инвестиционной программы, реквизиты правового акта, с указанием реквизитов вносимых изменений)</t>
  </si>
  <si>
    <t xml:space="preserve">Доходы от реализации инвестиционной программы (тыс. руб., без НДС) </t>
  </si>
  <si>
    <t>Доходы от установленного тарифа на подключение, тыс. руб. (оплачено)</t>
  </si>
  <si>
    <t>10</t>
  </si>
  <si>
    <t>11</t>
  </si>
  <si>
    <t>Бюджетные средства</t>
  </si>
  <si>
    <t>12</t>
  </si>
  <si>
    <t>Контроль исполнения финансового плана утвержденной инвестиционной программы в сфере водоотведения</t>
  </si>
  <si>
    <t>Сведения о наличии обосновывающих и подтверждающих документов в сфере водоотведения</t>
  </si>
  <si>
    <t>Контроль обоснованности произведенных расходов в сфере водоснабжения</t>
  </si>
  <si>
    <t>Контроль за соблюдением сроков выполнения мероприятий инвестиционной программы в сфере водоотведения</t>
  </si>
  <si>
    <t xml:space="preserve">Таблица 1. Перечень подключаемых частных абонентов </t>
  </si>
  <si>
    <t>ВСЕГО</t>
  </si>
  <si>
    <t>Перечень подключаемых объектов в период реализации инвестиционной программы в сфере водоотведения</t>
  </si>
  <si>
    <t>Фактически подключенная нагрузка, м3/сутки</t>
  </si>
  <si>
    <t>Прочие источники финансирования (указать источник)</t>
  </si>
  <si>
    <t>Подключаемая нагрузка*</t>
  </si>
  <si>
    <t>куб.м./сут</t>
  </si>
  <si>
    <t>*</t>
  </si>
  <si>
    <t>Итого</t>
  </si>
  <si>
    <t>Итого по программе</t>
  </si>
  <si>
    <t>Финансовые потребности всего, тыс. руб. (без НДС)</t>
  </si>
  <si>
    <t>Ставка тарифа за подключаемую (технологически присоединяемую) нагрузку, руб./м3/сут (без НДС)</t>
  </si>
  <si>
    <t>1.1.1</t>
  </si>
  <si>
    <t>результаты переоценки основных средств и нематериальных активов</t>
  </si>
  <si>
    <t>капитальные вложения (инвестиции), финансируемые за счет нормативной прибыли</t>
  </si>
  <si>
    <t>экономию расходов, достигнутую регулируемой организацией в результате реализации мероприятий инвестиционной программы</t>
  </si>
  <si>
    <t xml:space="preserve"> 1.5</t>
  </si>
  <si>
    <t xml:space="preserve"> 1.6</t>
  </si>
  <si>
    <t>Доходы от установленного тарифа на водоотведение в части инвестиционной программы (начислено)</t>
  </si>
  <si>
    <t>Доходы от установленного тарифа на водоотведение в части инвестиционной программы (оплачено)</t>
  </si>
  <si>
    <t>Доходы от установленного тарифа на подключение, тыс. руб. (начислено), в том числе:</t>
  </si>
  <si>
    <t>за подключаему нагрузку</t>
  </si>
  <si>
    <t>за протяженность сети</t>
  </si>
  <si>
    <t>Чистый денежный поток (стр.6+стр.8-стр.5)</t>
  </si>
  <si>
    <t>Характеристика мероприятия, объемные показатели, единицы измерения</t>
  </si>
  <si>
    <t>Размер платы за протяженность сети, тыс. руб. (без НДС)</t>
  </si>
  <si>
    <t>Размер платы за подключаемую нагрузку, тыс. руб. (без НДС)</t>
  </si>
  <si>
    <t>Таблица 2. Перечень подключаемых объектов (организации, индивидуальные предприниматели), не превышающей 250 куб. м/сутки по водоотведению</t>
  </si>
  <si>
    <t>подключаемая нагрузка соответствует нагрузке, указанной в приложении 9</t>
  </si>
  <si>
    <t>8.1.</t>
  </si>
  <si>
    <t>8.2.</t>
  </si>
  <si>
    <t>1. Экономия инвестиционных расходов</t>
  </si>
  <si>
    <t>№  п/п</t>
  </si>
  <si>
    <t>Наименование мероприятия, по которым возникла экономия расходов</t>
  </si>
  <si>
    <t>Наименование источника финансирования</t>
  </si>
  <si>
    <t>Отклонение</t>
  </si>
  <si>
    <t>Документы, обосновывающие возникновение экономии</t>
  </si>
  <si>
    <t>в результате проведения закупок</t>
  </si>
  <si>
    <t>в результате выполнения инженерных изысканий и (или) подготовки проектной документации и (или) рабочей документации объектов капитального строительства</t>
  </si>
  <si>
    <t>2. Направление экономии инвестиционных расходов</t>
  </si>
  <si>
    <t>Наименование мероприятия, на которое направлена экономия расходов</t>
  </si>
  <si>
    <t>Величина экономии, направленной на реализацию мероприяти, тыс. руб.</t>
  </si>
  <si>
    <t>Основания для направления экономии инвестиционных расходов</t>
  </si>
  <si>
    <t xml:space="preserve">Документы, подтверждающие направление экономии на реализацию </t>
  </si>
  <si>
    <t>Приложение 10</t>
  </si>
  <si>
    <t>амортизационные отчисления, в том числе:</t>
  </si>
  <si>
    <t>экономию средств, достигнутую регулируемой организацией (в том числе в результате реализации энергосервисного договора (контракта) в результате снижения расходов</t>
  </si>
  <si>
    <t xml:space="preserve"> 1.7</t>
  </si>
  <si>
    <t>лизинг</t>
  </si>
  <si>
    <t xml:space="preserve">в результате реализации мероприятия инвестиционной программы (самостоятельно)
</t>
  </si>
  <si>
    <t xml:space="preserve">прочие </t>
  </si>
  <si>
    <t>Плановый период реализации мероприятия (в  соотвтетвии с  утвержденной ИП)</t>
  </si>
  <si>
    <t>Наименование источника финансирования (в соотвтетвии с  утвержденной ИП)</t>
  </si>
  <si>
    <t>Дата и номер КС-3, КС-2, актов выполненных работ, актов скрытых  работ</t>
  </si>
  <si>
    <t>Реквизиты заявителя</t>
  </si>
  <si>
    <t>Нагрузка</t>
  </si>
  <si>
    <t>Диаметр, мм</t>
  </si>
  <si>
    <t>Протяженность</t>
  </si>
  <si>
    <t>Подключаемая нагрузка, м3/сут (по договорам)</t>
  </si>
  <si>
    <t>Реквизиты акта о подключении (дата, номер)</t>
  </si>
  <si>
    <t>Общий размер платы за подключение, тыс. руб. (без НДС) (графа 12+графа 15)</t>
  </si>
  <si>
    <t>Планируемая подключаемая нагрузка, м3/сутки (по   договору)</t>
  </si>
  <si>
    <t xml:space="preserve">Реквизиты приказа ДГРТ об установления ИПЗП </t>
  </si>
  <si>
    <t>Таблица 3. Перечень подключаемых объектов с присоединенной нагрузкой более 250 куб. м/сутки по водоотведению (индивидуальная плата за подключение)</t>
  </si>
  <si>
    <t>Приложение 10 заполняется на основании приложения 9</t>
  </si>
  <si>
    <t>Муниципальное унитарное предприятие муниципального образования город Горячий Ключ "Водоканал"</t>
  </si>
  <si>
    <t>Корректировка инвестиционной программы МУП МО г. Горячий Ключ "Водоканал" по реконструкции объектов централизованных систем водоснабжения и водоотведения муниципального образования город Горячий Ключ на 2019-2023 годы, утвержденная постановлением администрации МО г. Горячий Ключ от 30.10.2018г. №2067, постановление администрации МО г. Горячий Ключ от 20.11.2019 №2183</t>
  </si>
  <si>
    <t>2020 год</t>
  </si>
  <si>
    <t>2021 год</t>
  </si>
  <si>
    <t>2022 год</t>
  </si>
  <si>
    <t>2023 год</t>
  </si>
  <si>
    <t>Реконструкция РНС (районной насосной станции): модернизация    (автоматизация технологического оборудования, увеличение мощности, ул. Пономаренко</t>
  </si>
  <si>
    <t>Реконструкция напорного коллектора от РНС до камеры гашения на ул. Ярославского с увеличением диаметра до Ду 400 мм протяженностью 500м в 2 линии</t>
  </si>
  <si>
    <t>Реконструкция ГНС с установкой приточно-вытяжной вентиляции с фильтрацией и ПСД S -720м3 и модернизация технологического оборудования по ул. Ярославского</t>
  </si>
  <si>
    <t>Реконструкция 2-й линии ОСК на городских очистных сооружениях по адресу а/д "Дон"</t>
  </si>
  <si>
    <t>Реконструкция 1-й линии ОСК на городских очистных сооружениях по адресу а/д "Дон"</t>
  </si>
  <si>
    <t>Реконструкция 3-й линии ОСК на городских очистных сооружениях по адресу а/д "Дон"</t>
  </si>
  <si>
    <t>плата за подключение</t>
  </si>
  <si>
    <t>-</t>
  </si>
  <si>
    <t>Контроль за соответствием источников финансирования фактически выполненных мероприятий инвестиционной программы финансовому плану в сфере водоотведения</t>
  </si>
  <si>
    <t>Реконструкция напорного коллектора от РНСдо камеры гашения на ул. Ярославского с увеличением диаметра до Ду 400 мм протяженностью500м в 2 линии</t>
  </si>
  <si>
    <t xml:space="preserve">Реконструкция РНС (районной насосной станции): модернизация, (автоматизация) технологического оборудования, увеличения мощности, ул. Пономаренко  </t>
  </si>
  <si>
    <t>Реконструкция 1-й линии ОСК на городских очистных сооружениях по адресу: а/д "Дон"</t>
  </si>
  <si>
    <t xml:space="preserve">Реконструкция ГНС с установкой приточно-вытяжной вентиляции с фильтрацией и ПСД S - 72 м3 и модернизация технологического оборудования по улице Ярославского </t>
  </si>
  <si>
    <t>Реконструкция 2-ой линии ОСК на городских очистных сооружениях по адресу : а/д "Дон"</t>
  </si>
  <si>
    <t>Реконструкция 3-й линии ОСК на городских очистных сооружениях по адресу : а/д "Дон"</t>
  </si>
  <si>
    <t>м</t>
  </si>
  <si>
    <t>материал, протяженность, диамерт</t>
  </si>
  <si>
    <t>система вентиляции, мощность</t>
  </si>
  <si>
    <t>аэрационная система</t>
  </si>
  <si>
    <t xml:space="preserve">ед. </t>
  </si>
  <si>
    <t xml:space="preserve">Реконструкция РНС (районной насосной станции): модернизация (автоматизация) технологического оборудования, увеличения мощности, ул. Погомаренко </t>
  </si>
  <si>
    <t>Реконструкция РНС наличие вентиляции, увеличение мощности на 530 м3/час</t>
  </si>
  <si>
    <t>4 квартал 2019г</t>
  </si>
  <si>
    <t>Реконструкция напорного коллектора материал чугун, протяженность 500 м в 2 линии, диаметр 300 мм</t>
  </si>
  <si>
    <t>4 квартал 2020г</t>
  </si>
  <si>
    <t>Реконструкция ГНС с установкой приточно-вытяжной вентиляции с фильтрацией и ПСД S -720м3 и модернизация технологического оборудования по улице Ярославского</t>
  </si>
  <si>
    <t>Реконструкция ГНС наличие вентиляции, увеличение мощности на 250 м3/час</t>
  </si>
  <si>
    <t>4 квартал 2021г</t>
  </si>
  <si>
    <t>Реконструкция ОСК аэраторы мембранные трубчатые АМ-Т70</t>
  </si>
  <si>
    <t>4 квартал 2022г</t>
  </si>
  <si>
    <t>4 квартал 2023г</t>
  </si>
  <si>
    <t>итого</t>
  </si>
  <si>
    <t>снижение уд. расхода эл. энергии по причине  внеплановой остановки  оборудования по  точкам учета, не приводящей к перерывам в работе очистных сооружений и отводящих сетей</t>
  </si>
  <si>
    <t>увеличение фактических показателей в связи с подключением новых абонентов</t>
  </si>
  <si>
    <t>рост  показателя по отношению к предудущему периоду  в связи с увеличением к-ва засоров и значительным физическим износом сетей водоотведения</t>
  </si>
  <si>
    <t xml:space="preserve">актуализация схемы, корректировка отчетных данных </t>
  </si>
  <si>
    <t>год</t>
  </si>
  <si>
    <t>Планируемая подключаемая нагрузка, м3/сутки</t>
  </si>
  <si>
    <t>Планируемая подключенная нагрузка, м3/сутки</t>
  </si>
  <si>
    <t>За счет стоимости материалов, работы были произведены из давальческого сырья</t>
  </si>
  <si>
    <t>частичное выполнение работ мероприятия запланированного на 2021г.</t>
  </si>
  <si>
    <t xml:space="preserve">Всего </t>
  </si>
  <si>
    <t>Гордиенко В.В.</t>
  </si>
  <si>
    <t>г. Горячий Ключ, ул.Лизы Чайкиной, корп.А, д.1</t>
  </si>
  <si>
    <t>30.12.22 № 165</t>
  </si>
  <si>
    <t>В том числе 2022</t>
  </si>
  <si>
    <t>Малахов А.Ю.</t>
  </si>
  <si>
    <t>г. Горячий Ключ, ул. Лазурная, 50</t>
  </si>
  <si>
    <t>30.01.23 №1</t>
  </si>
  <si>
    <t>Агасян Э.М.</t>
  </si>
  <si>
    <t>г. Горячий Ключ, ул. Пролетарская, 85</t>
  </si>
  <si>
    <t>02.02.23 №3</t>
  </si>
  <si>
    <t>31.01.23 №2</t>
  </si>
  <si>
    <t>Колпаков Ю.А.</t>
  </si>
  <si>
    <t>г. Горячий Ключ, ул. Звездная, д5</t>
  </si>
  <si>
    <t>Ивашко С.С.</t>
  </si>
  <si>
    <t>г. Горячий Ключ, ул. Кириченко, 22Г</t>
  </si>
  <si>
    <t>03.02.23 №5</t>
  </si>
  <si>
    <t>Данелян А.Г.</t>
  </si>
  <si>
    <t>г. Горячий Ключ, ул. Ленина, 27</t>
  </si>
  <si>
    <t>02.02.23 №4</t>
  </si>
  <si>
    <t>Сафаев Г.В.</t>
  </si>
  <si>
    <t>г. Горячий Ключ, ул. Кондратьева, 77</t>
  </si>
  <si>
    <t>20.02.23 №8</t>
  </si>
  <si>
    <t>15.02.23 №7</t>
  </si>
  <si>
    <t>Куцов С.И.</t>
  </si>
  <si>
    <t>г. Горячий Ключ, ул. Пушкина, 2А</t>
  </si>
  <si>
    <t>Лепшина В.Б.</t>
  </si>
  <si>
    <t>г. Горячий Ключ, ул. Иркутской Дивизии, 42</t>
  </si>
  <si>
    <t>02.03.23 №9</t>
  </si>
  <si>
    <t>Хорошайло А.А.</t>
  </si>
  <si>
    <t>г. Горячий Ключ, ул. Закруткина, 61А</t>
  </si>
  <si>
    <t>03.03.23 №11</t>
  </si>
  <si>
    <t>Поддубный А.Л.</t>
  </si>
  <si>
    <t>г. Горячий Ключ, ул. Комсомольская, 2</t>
  </si>
  <si>
    <t>13.03.23 №13</t>
  </si>
  <si>
    <t>13.03.23 №14</t>
  </si>
  <si>
    <t>Юркин Ю.И.</t>
  </si>
  <si>
    <t>г. Горячий Ключ, ул. Совхозная, 17А</t>
  </si>
  <si>
    <t>14.03.23 №15</t>
  </si>
  <si>
    <t>Головатенко В.В.</t>
  </si>
  <si>
    <t>г. Горячий Ключ, ул. Красная, 5</t>
  </si>
  <si>
    <t>14.03.23 №16</t>
  </si>
  <si>
    <t>Линник М.А.</t>
  </si>
  <si>
    <t>г. Горячий Ключ, ул. Некрасова, 32</t>
  </si>
  <si>
    <t>20.03.23 №17</t>
  </si>
  <si>
    <t>Усатенко О.Д.</t>
  </si>
  <si>
    <t>г. Горячий Ключ, ул. Нефтянников, 12</t>
  </si>
  <si>
    <t>20.03.23 №18</t>
  </si>
  <si>
    <t>г. Горячий Ключ, ул. Нефтянников, 12/1</t>
  </si>
  <si>
    <t xml:space="preserve">Трутнева Л.Г. </t>
  </si>
  <si>
    <t>г. Горячий Ключ, ул. Мира, 28/2</t>
  </si>
  <si>
    <t>г. Горячий Ключ, ул. Комсомольская, к.А, д. 2</t>
  </si>
  <si>
    <t>20.03.23 №19</t>
  </si>
  <si>
    <t>24.03.23 №21</t>
  </si>
  <si>
    <t>г. Горячий Ключ, ул. Закруткина, 61Б</t>
  </si>
  <si>
    <t>03.03.23 №10</t>
  </si>
  <si>
    <t>УК ООО Мост-АГРО</t>
  </si>
  <si>
    <t>п.Приреченский, ул.Псекупская</t>
  </si>
  <si>
    <t>11.04.23 №3</t>
  </si>
  <si>
    <t>Горбунова И.А.</t>
  </si>
  <si>
    <t>г. Горячий Ключ, ул.Пролетарская, 29</t>
  </si>
  <si>
    <t>21.03.23 №20</t>
  </si>
  <si>
    <t>Полевичко В.Н.</t>
  </si>
  <si>
    <t>г. Горячий Ключ, ул.Гоголя, 79А</t>
  </si>
  <si>
    <t>24.03.23 №22</t>
  </si>
  <si>
    <t>г. Горячий Ключ, ул.Пролетарская, 29/1</t>
  </si>
  <si>
    <t>Позиев В.А.</t>
  </si>
  <si>
    <t>г. Горячий Ключ, ул. Калинина, 66</t>
  </si>
  <si>
    <t>09.03.23 №12</t>
  </si>
  <si>
    <t>Черных Р.С.</t>
  </si>
  <si>
    <t>г. Горячий Ключ, ул.Октябрьская, 132</t>
  </si>
  <si>
    <t>г. Горячий Ключ, ул.Пролетарская, 29/2</t>
  </si>
  <si>
    <t>21.03.23 №23</t>
  </si>
  <si>
    <t>21.03.23 №25</t>
  </si>
  <si>
    <t>Мовсесян Д.Г.</t>
  </si>
  <si>
    <t>г. Горячий Ключ, ул.Жлобы, д.19</t>
  </si>
  <si>
    <t>12.04.23 №26</t>
  </si>
  <si>
    <t>Дзибова Е.В.</t>
  </si>
  <si>
    <t>г. Горячий Ключ, ул.Л.Чайкиной 16А</t>
  </si>
  <si>
    <t>20.04.23 №27</t>
  </si>
  <si>
    <t>Пищалкин Л.В.</t>
  </si>
  <si>
    <t>г. Горячий Ключ, ул.Шевченко</t>
  </si>
  <si>
    <t>21.04.23 №28</t>
  </si>
  <si>
    <t>Явкин П.А.</t>
  </si>
  <si>
    <t>г. Горячий Ключ, ул.Мира 13</t>
  </si>
  <si>
    <t>24.04.23 №29</t>
  </si>
  <si>
    <t>Миклашевская И.С.</t>
  </si>
  <si>
    <t>г. Горячий Ключ, ул.Совхозная 17</t>
  </si>
  <si>
    <t>24.04.23 №30</t>
  </si>
  <si>
    <t>Джеджей Т.А.</t>
  </si>
  <si>
    <t>г. Горячий Ключ, ул.Свердлова 47</t>
  </si>
  <si>
    <t>25.05.23 №31</t>
  </si>
  <si>
    <t>Штанько А.В.</t>
  </si>
  <si>
    <t>г. Горячий Ключ, ул.Репина 28А</t>
  </si>
  <si>
    <t>Фадеева Т.А.</t>
  </si>
  <si>
    <t>г. Горячий Ключ, ул.Березовая 21А</t>
  </si>
  <si>
    <t>30.05.23 №32</t>
  </si>
  <si>
    <t>Борлаков И.Ю.</t>
  </si>
  <si>
    <t>г. Горячий Ключ, ул.Ленина 30</t>
  </si>
  <si>
    <t>01.06.23 №33</t>
  </si>
  <si>
    <t>Гасанова Л.Т-К.</t>
  </si>
  <si>
    <t>г. Горячий Ключ, ул.Репина 21</t>
  </si>
  <si>
    <t>01.06.23 №32</t>
  </si>
  <si>
    <t>Олейник Л.И.</t>
  </si>
  <si>
    <t>г. Горячий Ключ, ул.Урусова 62</t>
  </si>
  <si>
    <t>01.06.23 №34</t>
  </si>
  <si>
    <t>Кузнецова В.С.</t>
  </si>
  <si>
    <t>г. Горячий Ключ, ул.Космонавтов 32</t>
  </si>
  <si>
    <t>05.06.23 №35</t>
  </si>
  <si>
    <t>Лисицкая В.В.</t>
  </si>
  <si>
    <t>г. Горячий Ключ, ул.Дружбы 30</t>
  </si>
  <si>
    <t>06.06.23 №36</t>
  </si>
  <si>
    <t>Росляков В.В.</t>
  </si>
  <si>
    <t>г. Горячий Ключ, ул.Ярославсого 13А</t>
  </si>
  <si>
    <t>07.06.23 №37</t>
  </si>
  <si>
    <t>г. Горячий Ключ, ул.Закруткина 89А</t>
  </si>
  <si>
    <t>07.06.23 №39</t>
  </si>
  <si>
    <t>Похильчук О.В.</t>
  </si>
  <si>
    <t>г. Горячий Ключ, ул.Мира 43А</t>
  </si>
  <si>
    <t>09.06.23 №40</t>
  </si>
  <si>
    <t>Тамазова И.В.</t>
  </si>
  <si>
    <t>г. Горячий Ключ, ул.Достоевского 5</t>
  </si>
  <si>
    <t>09.06.23 №41</t>
  </si>
  <si>
    <t>Сазина Е.Ю.</t>
  </si>
  <si>
    <t>г. Горячий Ключ, ул.Дружбы 4В</t>
  </si>
  <si>
    <t>19.06.23 №42</t>
  </si>
  <si>
    <t>Мелешкин В.В.</t>
  </si>
  <si>
    <t>г. Горячий Ключ, ул.Псекупская 41</t>
  </si>
  <si>
    <t>21.06.23 №43</t>
  </si>
  <si>
    <t>Бабинцев А.Д.</t>
  </si>
  <si>
    <t>г. Горячий Ключ, ул.Монтажная 13</t>
  </si>
  <si>
    <t>23.06.23 №48</t>
  </si>
  <si>
    <t>Асрян М.Ш.</t>
  </si>
  <si>
    <t>г. Горячий Ключ, ул.Восточная 1У</t>
  </si>
  <si>
    <t>27.06.23 №49</t>
  </si>
  <si>
    <t>Любимова Л.Н.</t>
  </si>
  <si>
    <t>г. Горячий Ключ, ул.Южная 13</t>
  </si>
  <si>
    <t>29.06.23 №50</t>
  </si>
  <si>
    <t>Александров А.Н.</t>
  </si>
  <si>
    <t>г. Горячий Ключ, ул.Центральная 14</t>
  </si>
  <si>
    <t>29.06.23 №51</t>
  </si>
  <si>
    <t>Степашин Р.В.</t>
  </si>
  <si>
    <t>г. Горячий Ключ, ул.Октябрьская, 92</t>
  </si>
  <si>
    <t>29.06.23 №52</t>
  </si>
  <si>
    <t>Всего расоходов, тыс. руб. (без НДС)</t>
  </si>
  <si>
    <t xml:space="preserve">Амирханян </t>
  </si>
  <si>
    <t>г. Горячий Ключ, ул.Октябрьская, 120</t>
  </si>
  <si>
    <t>12.07.2023 №53</t>
  </si>
  <si>
    <t>Крачун</t>
  </si>
  <si>
    <t>г. Горячий Ключ, ул.Черняховского, 33б</t>
  </si>
  <si>
    <t>13.07.2023 №54</t>
  </si>
  <si>
    <t>Плахтей</t>
  </si>
  <si>
    <t>г. Горячий Ключ, ул.Черняховского, 33а</t>
  </si>
  <si>
    <t>13.07.2023 №55</t>
  </si>
  <si>
    <t>Кабанов</t>
  </si>
  <si>
    <t>г. Горячий Ключ, ул.Шевченко, 64</t>
  </si>
  <si>
    <t>19.07.2023 №56</t>
  </si>
  <si>
    <t>Мухин</t>
  </si>
  <si>
    <t>г. Горячий Ключ, ул.Вишневая, 75А</t>
  </si>
  <si>
    <t>20.07.2023 №57</t>
  </si>
  <si>
    <t>г. Горячий Ключ, ул.Вишневая, 75б</t>
  </si>
  <si>
    <t>20.07.2023 №58</t>
  </si>
  <si>
    <t>Корчагина</t>
  </si>
  <si>
    <t>г. Горячий Ключ, ул.Восточная 1/1</t>
  </si>
  <si>
    <t>21.07.2023 №59</t>
  </si>
  <si>
    <t>Таймез</t>
  </si>
  <si>
    <t>г. Горячий Ключ, ул.Набережная, 3/1Г</t>
  </si>
  <si>
    <t>28.07.2023 №60</t>
  </si>
  <si>
    <t>г. Горячий Ключ, ул.Набережная, 3Г</t>
  </si>
  <si>
    <t>01.08.2023 №61</t>
  </si>
  <si>
    <t>Белоусова</t>
  </si>
  <si>
    <t>г. Горячий Ключ, ул.Черноморская 32</t>
  </si>
  <si>
    <t>02.08.2023 №62</t>
  </si>
  <si>
    <t>Алексеева</t>
  </si>
  <si>
    <t>г. Горячий Ключ, ул.Кондратьева 45</t>
  </si>
  <si>
    <t>07.08.2023 №63</t>
  </si>
  <si>
    <t>Иванова</t>
  </si>
  <si>
    <t>г. Горячий Ключ, ул.Московская 11</t>
  </si>
  <si>
    <t>07.08.2023 №64</t>
  </si>
  <si>
    <t>Андрюхин</t>
  </si>
  <si>
    <t>г. Горячий Ключ, ул.Московская 4</t>
  </si>
  <si>
    <t>07.08.2023 №65</t>
  </si>
  <si>
    <t xml:space="preserve">Поддубный  </t>
  </si>
  <si>
    <t>г. Горячий Ключ, ул.Черноморская 24а</t>
  </si>
  <si>
    <t>11.08.2023 №66</t>
  </si>
  <si>
    <t>11.08.2023 №67</t>
  </si>
  <si>
    <t>г. Горячий Ключ, ул.Черноморская 24</t>
  </si>
  <si>
    <t>Шевченко</t>
  </si>
  <si>
    <t>г. Горячий Ключ, ул.Березовая 24б</t>
  </si>
  <si>
    <t>16.08.2023 №68</t>
  </si>
  <si>
    <t>16.08.2023 №69</t>
  </si>
  <si>
    <t>г. Горячий Ключ, ул.Березовая 24а</t>
  </si>
  <si>
    <t>смирнов</t>
  </si>
  <si>
    <t>г. Горячий Ключ, ул.Ковалевой 3</t>
  </si>
  <si>
    <t>22.08.2023 №70</t>
  </si>
  <si>
    <t>Зимин</t>
  </si>
  <si>
    <t>г. Горячий Ключ, ул. Южная 26</t>
  </si>
  <si>
    <t>22.08.2023 №71</t>
  </si>
  <si>
    <t>Хужева</t>
  </si>
  <si>
    <t>г. Горячий Ключ, ул. Некрасова 12а</t>
  </si>
  <si>
    <t>30.08.2023 №72</t>
  </si>
  <si>
    <t>Подоксенов</t>
  </si>
  <si>
    <t>г. Горячий Ключ, ул. Гайдара 14</t>
  </si>
  <si>
    <t>31.08.2023 №73</t>
  </si>
  <si>
    <t>Мурадян</t>
  </si>
  <si>
    <t>г. Горячий Ключ, ул. Комсомольская 22а</t>
  </si>
  <si>
    <t>05.09.2023 №74</t>
  </si>
  <si>
    <t>05.09.2023 №75</t>
  </si>
  <si>
    <t>г. Горячий Ключ, ул. Комсомольская 22</t>
  </si>
  <si>
    <t>Стрелкова</t>
  </si>
  <si>
    <t>г. Горячий Ключ, ул. Олимпийская 4</t>
  </si>
  <si>
    <t>12.09.2023 №76</t>
  </si>
  <si>
    <t>ООО Альянс</t>
  </si>
  <si>
    <t>г.Горячий Ключ, ул.Тельмана, 46</t>
  </si>
  <si>
    <t>17.07.23 №10</t>
  </si>
  <si>
    <t>г. Горячий Ключ, ул.Закруткина 89</t>
  </si>
  <si>
    <t>07.06.23 №38</t>
  </si>
  <si>
    <t>г.Горячий Ключ, Тельмана, 46</t>
  </si>
  <si>
    <t xml:space="preserve">  2023 год</t>
  </si>
  <si>
    <t>Джалалов</t>
  </si>
  <si>
    <t>г. Горячий Ключ, ул. Жлобы, 29</t>
  </si>
  <si>
    <t>03.10.2023 №77</t>
  </si>
  <si>
    <t>Коваленкова</t>
  </si>
  <si>
    <t>г. Горячий Ключ, ул. Красная, 2</t>
  </si>
  <si>
    <t>06.10.2023 №78</t>
  </si>
  <si>
    <t>г. Горячий Ключ, ул. Кубанская 40</t>
  </si>
  <si>
    <t>16.10.2023 №79</t>
  </si>
  <si>
    <t>Федоркова</t>
  </si>
  <si>
    <t>08.11.2023 №80</t>
  </si>
  <si>
    <t>Павличенко</t>
  </si>
  <si>
    <t>г. Горячий Ключ, ул. Минеральная, 54</t>
  </si>
  <si>
    <t>16.11.2023 №82</t>
  </si>
  <si>
    <t>Федотов</t>
  </si>
  <si>
    <t>г. Горячий Ключ, ул. Черноморская, 10</t>
  </si>
  <si>
    <t>17.11.2023 №83</t>
  </si>
  <si>
    <t>Гурская</t>
  </si>
  <si>
    <t>г. Горячий Ключ, ул. Ключевая, 20</t>
  </si>
  <si>
    <t>23.11.2023 №84</t>
  </si>
  <si>
    <t>Гордеев</t>
  </si>
  <si>
    <t>г. Горячий Ключ, ул. Ключевая, 15</t>
  </si>
  <si>
    <t>23.11.2023 №85</t>
  </si>
  <si>
    <t>Гапочка</t>
  </si>
  <si>
    <t>г. Горячий Ключ, ул. Ленина, 152Б/1</t>
  </si>
  <si>
    <t>24.11.2023 №86</t>
  </si>
  <si>
    <t>Полева</t>
  </si>
  <si>
    <t>г. Горячий Ключ, ул. Советская, 79/1</t>
  </si>
  <si>
    <t>27.11.2023 №87</t>
  </si>
  <si>
    <t>Григорьева</t>
  </si>
  <si>
    <t>г. Горячий Ключ, ул. Ленина, 152Б/2</t>
  </si>
  <si>
    <t>29.11.2023 №88</t>
  </si>
  <si>
    <t>Хлопунова</t>
  </si>
  <si>
    <t>г. Горячий Ключ, ул. Березовая, 20</t>
  </si>
  <si>
    <t>30.11.2023 №89</t>
  </si>
  <si>
    <t>Качаева</t>
  </si>
  <si>
    <t>г. Горячий Ключ, ул. Советская, 18</t>
  </si>
  <si>
    <t>01.12.2023 №90</t>
  </si>
  <si>
    <t>Осьминин</t>
  </si>
  <si>
    <t>г. Горячий Ключ, ул. Гоголя, 81</t>
  </si>
  <si>
    <t>05.12.2023 №91</t>
  </si>
  <si>
    <t>Штанченко</t>
  </si>
  <si>
    <t>г. Горячий Ключ, ул. Ярославского, 132-Б2</t>
  </si>
  <si>
    <t>13.12.2023 №92</t>
  </si>
  <si>
    <t>Поддубный</t>
  </si>
  <si>
    <t>г. Горячий Ключ, ул. Октябрьская, 119А</t>
  </si>
  <si>
    <t>14.12.2023 №93</t>
  </si>
  <si>
    <t>Чебанова</t>
  </si>
  <si>
    <t>г. Горячий Ключ, ул. Корницкого</t>
  </si>
  <si>
    <t>21.12.2023 №94</t>
  </si>
  <si>
    <t>г. Горячий Ключ, ул. Кубанская, 40</t>
  </si>
  <si>
    <t>г. Горячий Ключ, ул. Ярославского 132-Б2</t>
  </si>
  <si>
    <t>Подольский В.В.</t>
  </si>
  <si>
    <t>г. Горячий Ключ, ул. Калинина, д.9В</t>
  </si>
  <si>
    <t>23.06.23 №44</t>
  </si>
  <si>
    <t>г. Горячий Ключ, ул.Калинина, 9В</t>
  </si>
  <si>
    <t>г. Горячий Ключ, ул. Калинина, д.9Б</t>
  </si>
  <si>
    <t>23.06.23 №47</t>
  </si>
  <si>
    <t>г. Горячий Ключ, ул.Калинина, 9Б</t>
  </si>
  <si>
    <t>п. Приреченский, ул. Парковая, 32А</t>
  </si>
  <si>
    <t>Начальник управления ЖГХ администрации МО г. Горячий Ключ</t>
  </si>
  <si>
    <t>В.Н. Черный</t>
  </si>
  <si>
    <t>исполнитель: главный специалист отдела УЖГХ Агафонова Т.П. 8(86159)4-57-43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</si>
</sst>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"/>
    <numFmt numFmtId="166" formatCode="0.000"/>
    <numFmt numFmtId="167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3" fillId="0" borderId="0"/>
    <xf numFmtId="0" fontId="14" fillId="0" borderId="0"/>
    <xf numFmtId="164" fontId="19" fillId="0" borderId="0" applyFont="0" applyFill="0" applyBorder="0" applyAlignment="0" applyProtection="0"/>
  </cellStyleXfs>
  <cellXfs count="3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2" fontId="1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/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4" fillId="0" borderId="7" xfId="0" applyFont="1" applyFill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Continuous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 wrapText="1"/>
    </xf>
    <xf numFmtId="2" fontId="10" fillId="0" borderId="4" xfId="1" applyNumberFormat="1" applyFont="1" applyFill="1" applyBorder="1" applyAlignment="1">
      <alignment horizontal="center" vertical="center" wrapText="1"/>
    </xf>
    <xf numFmtId="2" fontId="10" fillId="0" borderId="15" xfId="1" applyNumberFormat="1" applyFont="1" applyFill="1" applyBorder="1" applyAlignment="1">
      <alignment horizontal="center" vertical="center" wrapText="1"/>
    </xf>
    <xf numFmtId="2" fontId="10" fillId="0" borderId="16" xfId="1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Border="1"/>
    <xf numFmtId="0" fontId="4" fillId="0" borderId="0" xfId="0" applyFont="1"/>
    <xf numFmtId="0" fontId="18" fillId="0" borderId="7" xfId="0" applyFont="1" applyBorder="1"/>
    <xf numFmtId="0" fontId="18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0" fontId="18" fillId="0" borderId="7" xfId="0" applyFont="1" applyFill="1" applyBorder="1"/>
    <xf numFmtId="0" fontId="18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/>
    </xf>
    <xf numFmtId="0" fontId="10" fillId="0" borderId="17" xfId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16" xfId="0" quotePrefix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wrapText="1"/>
    </xf>
    <xf numFmtId="2" fontId="4" fillId="4" borderId="23" xfId="0" applyNumberFormat="1" applyFont="1" applyFill="1" applyBorder="1" applyAlignment="1">
      <alignment horizontal="center" vertical="center" wrapText="1"/>
    </xf>
    <xf numFmtId="2" fontId="4" fillId="4" borderId="2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67" fontId="5" fillId="0" borderId="23" xfId="0" applyNumberFormat="1" applyFont="1" applyFill="1" applyBorder="1" applyAlignment="1">
      <alignment horizontal="center" vertical="center" wrapText="1"/>
    </xf>
    <xf numFmtId="2" fontId="5" fillId="0" borderId="23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5" fillId="2" borderId="16" xfId="0" applyNumberFormat="1" applyFont="1" applyFill="1" applyBorder="1" applyAlignment="1">
      <alignment horizontal="center" vertical="center" wrapText="1"/>
    </xf>
    <xf numFmtId="164" fontId="1" fillId="0" borderId="1" xfId="4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15" fillId="0" borderId="7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_2Орг и фин план2" xfId="1" xr:uid="{00000000-0005-0000-0000-000003000000}"/>
    <cellStyle name="Финансовый" xfId="4" builtinId="3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47"/>
  <sheetViews>
    <sheetView topLeftCell="A37" zoomScaleNormal="100" workbookViewId="0">
      <selection activeCell="B54" sqref="B54"/>
    </sheetView>
  </sheetViews>
  <sheetFormatPr defaultRowHeight="15.75" x14ac:dyDescent="0.25"/>
  <cols>
    <col min="1" max="1" width="9.28515625" style="12" bestFit="1" customWidth="1"/>
    <col min="2" max="2" width="37.140625" style="12" customWidth="1"/>
    <col min="3" max="3" width="10.140625" style="12" bestFit="1" customWidth="1"/>
    <col min="4" max="5" width="10.140625" style="12" customWidth="1"/>
    <col min="6" max="6" width="10.140625" style="12" bestFit="1" customWidth="1"/>
    <col min="7" max="9" width="10.140625" style="12" customWidth="1"/>
    <col min="10" max="13" width="9.85546875" style="12" customWidth="1"/>
    <col min="14" max="19" width="9.140625" style="12"/>
    <col min="20" max="20" width="9.140625" style="12" hidden="1" customWidth="1"/>
    <col min="21" max="16384" width="9.140625" style="12"/>
  </cols>
  <sheetData>
    <row r="1" spans="1:25" x14ac:dyDescent="0.25">
      <c r="L1" s="14"/>
      <c r="M1" s="14"/>
      <c r="N1" s="14"/>
      <c r="O1" s="131" t="s">
        <v>47</v>
      </c>
      <c r="P1" s="14"/>
      <c r="Q1" s="14"/>
      <c r="R1" s="14"/>
      <c r="S1" s="131"/>
      <c r="V1" s="14"/>
      <c r="W1" s="14"/>
      <c r="X1" s="14"/>
      <c r="Y1" s="14"/>
    </row>
    <row r="2" spans="1:25" x14ac:dyDescent="0.25">
      <c r="L2" s="14"/>
      <c r="M2" s="14"/>
      <c r="N2" s="14"/>
      <c r="O2" s="131"/>
      <c r="P2" s="14"/>
      <c r="Q2" s="14"/>
      <c r="R2" s="14"/>
      <c r="S2" s="131"/>
      <c r="V2" s="14"/>
      <c r="W2" s="14"/>
      <c r="X2" s="14"/>
      <c r="Y2" s="14"/>
    </row>
    <row r="3" spans="1:25" ht="18.75" customHeight="1" x14ac:dyDescent="0.3">
      <c r="A3" s="245" t="s">
        <v>147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x14ac:dyDescent="0.25">
      <c r="A4" s="246" t="s">
        <v>216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x14ac:dyDescent="0.25">
      <c r="A5" s="247" t="s">
        <v>139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ht="34.5" customHeight="1" x14ac:dyDescent="0.25">
      <c r="A6" s="248" t="s">
        <v>217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15.75" customHeight="1" x14ac:dyDescent="0.25">
      <c r="A7" s="249" t="s">
        <v>140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5.75" customHeight="1" thickBot="1" x14ac:dyDescent="0.3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x14ac:dyDescent="0.25">
      <c r="A9" s="256" t="s">
        <v>8</v>
      </c>
      <c r="B9" s="258" t="s">
        <v>77</v>
      </c>
      <c r="C9" s="260" t="s">
        <v>74</v>
      </c>
      <c r="D9" s="262" t="s">
        <v>61</v>
      </c>
      <c r="E9" s="263"/>
      <c r="F9" s="262" t="s">
        <v>218</v>
      </c>
      <c r="G9" s="263"/>
      <c r="H9" s="262" t="s">
        <v>219</v>
      </c>
      <c r="I9" s="266"/>
      <c r="J9" s="267" t="s">
        <v>220</v>
      </c>
      <c r="K9" s="262"/>
      <c r="L9" s="268" t="s">
        <v>481</v>
      </c>
      <c r="M9" s="269"/>
      <c r="N9" s="251" t="s">
        <v>75</v>
      </c>
      <c r="O9" s="252"/>
    </row>
    <row r="10" spans="1:25" x14ac:dyDescent="0.25">
      <c r="A10" s="257"/>
      <c r="B10" s="259"/>
      <c r="C10" s="261"/>
      <c r="D10" s="21" t="s">
        <v>72</v>
      </c>
      <c r="E10" s="21" t="s">
        <v>73</v>
      </c>
      <c r="F10" s="21" t="s">
        <v>72</v>
      </c>
      <c r="G10" s="21" t="s">
        <v>73</v>
      </c>
      <c r="H10" s="21" t="s">
        <v>72</v>
      </c>
      <c r="I10" s="115" t="s">
        <v>73</v>
      </c>
      <c r="J10" s="21" t="s">
        <v>72</v>
      </c>
      <c r="K10" s="115" t="s">
        <v>73</v>
      </c>
      <c r="L10" s="117" t="s">
        <v>72</v>
      </c>
      <c r="M10" s="118" t="s">
        <v>73</v>
      </c>
      <c r="N10" s="116" t="s">
        <v>72</v>
      </c>
      <c r="O10" s="21" t="s">
        <v>73</v>
      </c>
    </row>
    <row r="11" spans="1:25" ht="16.5" thickBot="1" x14ac:dyDescent="0.3">
      <c r="A11" s="129">
        <v>1</v>
      </c>
      <c r="B11" s="129">
        <v>2</v>
      </c>
      <c r="C11" s="23">
        <v>3</v>
      </c>
      <c r="D11" s="129">
        <v>4</v>
      </c>
      <c r="E11" s="129">
        <v>5</v>
      </c>
      <c r="F11" s="23">
        <v>6</v>
      </c>
      <c r="G11" s="129">
        <v>7</v>
      </c>
      <c r="H11" s="129">
        <v>8</v>
      </c>
      <c r="I11" s="130">
        <v>9</v>
      </c>
      <c r="J11" s="157">
        <v>10</v>
      </c>
      <c r="K11" s="156">
        <v>11</v>
      </c>
      <c r="L11" s="167">
        <v>12</v>
      </c>
      <c r="M11" s="119">
        <v>13</v>
      </c>
      <c r="N11" s="166">
        <v>14</v>
      </c>
      <c r="O11" s="24">
        <v>15</v>
      </c>
    </row>
    <row r="12" spans="1:25" ht="16.5" thickBot="1" x14ac:dyDescent="0.3">
      <c r="A12" s="253" t="s">
        <v>78</v>
      </c>
      <c r="B12" s="251"/>
      <c r="C12" s="251"/>
      <c r="D12" s="251"/>
      <c r="E12" s="251"/>
      <c r="F12" s="251"/>
      <c r="G12" s="251"/>
      <c r="H12" s="251"/>
      <c r="I12" s="251"/>
      <c r="J12" s="254"/>
      <c r="K12" s="254"/>
      <c r="L12" s="254"/>
      <c r="M12" s="255"/>
      <c r="N12" s="25"/>
      <c r="O12" s="25"/>
    </row>
    <row r="13" spans="1:25" x14ac:dyDescent="0.25">
      <c r="A13" s="129">
        <v>1</v>
      </c>
      <c r="B13" s="19" t="s">
        <v>79</v>
      </c>
      <c r="C13" s="133" t="s">
        <v>76</v>
      </c>
      <c r="D13" s="17">
        <f>D14+D16+D19+D21</f>
        <v>3206.78</v>
      </c>
      <c r="E13" s="17">
        <f t="shared" ref="E13:O13" si="0">E14+E16+E19+E21</f>
        <v>0</v>
      </c>
      <c r="F13" s="17">
        <f t="shared" si="0"/>
        <v>8576.59</v>
      </c>
      <c r="G13" s="17">
        <f t="shared" si="0"/>
        <v>737.7</v>
      </c>
      <c r="H13" s="17">
        <f t="shared" si="0"/>
        <v>8498.68</v>
      </c>
      <c r="I13" s="120">
        <f t="shared" si="0"/>
        <v>0</v>
      </c>
      <c r="J13" s="17">
        <f t="shared" si="0"/>
        <v>3123.56</v>
      </c>
      <c r="K13" s="120">
        <f>K14+K16+K19+K21</f>
        <v>3294.95</v>
      </c>
      <c r="L13" s="122">
        <f t="shared" si="0"/>
        <v>3248.51</v>
      </c>
      <c r="M13" s="123">
        <f t="shared" si="0"/>
        <v>790.1</v>
      </c>
      <c r="N13" s="121">
        <f t="shared" si="0"/>
        <v>26654.120000000003</v>
      </c>
      <c r="O13" s="17">
        <f t="shared" si="0"/>
        <v>4822.75</v>
      </c>
    </row>
    <row r="14" spans="1:25" ht="40.5" customHeight="1" x14ac:dyDescent="0.25">
      <c r="A14" s="129" t="s">
        <v>80</v>
      </c>
      <c r="B14" s="19" t="s">
        <v>196</v>
      </c>
      <c r="C14" s="133" t="s">
        <v>76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20">
        <v>0</v>
      </c>
      <c r="J14" s="17">
        <v>0</v>
      </c>
      <c r="K14" s="120">
        <v>0</v>
      </c>
      <c r="L14" s="124">
        <v>0</v>
      </c>
      <c r="M14" s="125">
        <v>0</v>
      </c>
      <c r="N14" s="168">
        <f>D14+F14+H14+J14+L14</f>
        <v>0</v>
      </c>
      <c r="O14" s="63">
        <f>E14+G14+I14+K14+M14</f>
        <v>0</v>
      </c>
    </row>
    <row r="15" spans="1:25" ht="39.75" customHeight="1" x14ac:dyDescent="0.25">
      <c r="A15" s="129" t="s">
        <v>163</v>
      </c>
      <c r="B15" s="19" t="s">
        <v>164</v>
      </c>
      <c r="C15" s="133" t="s">
        <v>76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20">
        <v>0</v>
      </c>
      <c r="J15" s="17">
        <v>0</v>
      </c>
      <c r="K15" s="120">
        <v>0</v>
      </c>
      <c r="L15" s="124">
        <v>0</v>
      </c>
      <c r="M15" s="125">
        <v>0</v>
      </c>
      <c r="N15" s="168">
        <f t="shared" ref="N15:N21" si="1">D15+F15+H15+J15+L15</f>
        <v>0</v>
      </c>
      <c r="O15" s="63">
        <f t="shared" ref="O15:O21" si="2">E15+G15+I15+K15+M15</f>
        <v>0</v>
      </c>
    </row>
    <row r="16" spans="1:25" ht="49.5" customHeight="1" x14ac:dyDescent="0.25">
      <c r="A16" s="129" t="s">
        <v>81</v>
      </c>
      <c r="B16" s="19" t="s">
        <v>165</v>
      </c>
      <c r="C16" s="133" t="s">
        <v>76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20">
        <v>0</v>
      </c>
      <c r="J16" s="17">
        <v>0</v>
      </c>
      <c r="K16" s="120">
        <v>0</v>
      </c>
      <c r="L16" s="124">
        <v>0</v>
      </c>
      <c r="M16" s="125">
        <v>0</v>
      </c>
      <c r="N16" s="168">
        <f t="shared" si="1"/>
        <v>0</v>
      </c>
      <c r="O16" s="63">
        <f t="shared" si="2"/>
        <v>0</v>
      </c>
    </row>
    <row r="17" spans="1:15" ht="83.25" customHeight="1" x14ac:dyDescent="0.25">
      <c r="A17" s="129" t="s">
        <v>82</v>
      </c>
      <c r="B17" s="19" t="s">
        <v>166</v>
      </c>
      <c r="C17" s="133" t="s">
        <v>76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20">
        <v>0</v>
      </c>
      <c r="J17" s="17">
        <v>0</v>
      </c>
      <c r="K17" s="120">
        <v>628.74</v>
      </c>
      <c r="L17" s="124">
        <v>0</v>
      </c>
      <c r="M17" s="125">
        <v>0</v>
      </c>
      <c r="N17" s="168">
        <f t="shared" si="1"/>
        <v>0</v>
      </c>
      <c r="O17" s="63">
        <f t="shared" si="2"/>
        <v>628.74</v>
      </c>
    </row>
    <row r="18" spans="1:15" ht="101.25" customHeight="1" x14ac:dyDescent="0.25">
      <c r="A18" s="129" t="s">
        <v>84</v>
      </c>
      <c r="B18" s="19" t="s">
        <v>197</v>
      </c>
      <c r="C18" s="133" t="s">
        <v>76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20">
        <v>0</v>
      </c>
      <c r="J18" s="17">
        <v>0</v>
      </c>
      <c r="K18" s="120">
        <v>0</v>
      </c>
      <c r="L18" s="124">
        <v>0</v>
      </c>
      <c r="M18" s="125">
        <v>0</v>
      </c>
      <c r="N18" s="168">
        <f t="shared" si="1"/>
        <v>0</v>
      </c>
      <c r="O18" s="63">
        <f t="shared" si="2"/>
        <v>0</v>
      </c>
    </row>
    <row r="19" spans="1:15" ht="31.5" x14ac:dyDescent="0.25">
      <c r="A19" s="129" t="s">
        <v>167</v>
      </c>
      <c r="B19" s="19" t="s">
        <v>83</v>
      </c>
      <c r="C19" s="133" t="s">
        <v>76</v>
      </c>
      <c r="D19" s="17">
        <v>3206.78</v>
      </c>
      <c r="E19" s="17">
        <v>0</v>
      </c>
      <c r="F19" s="17">
        <v>8576.59</v>
      </c>
      <c r="G19" s="17">
        <v>737.7</v>
      </c>
      <c r="H19" s="17">
        <v>8498.68</v>
      </c>
      <c r="I19" s="120">
        <v>0</v>
      </c>
      <c r="J19" s="17">
        <v>3123.56</v>
      </c>
      <c r="K19" s="120">
        <v>3294.95</v>
      </c>
      <c r="L19" s="124">
        <v>3248.51</v>
      </c>
      <c r="M19" s="125">
        <v>790.1</v>
      </c>
      <c r="N19" s="168">
        <f t="shared" si="1"/>
        <v>26654.120000000003</v>
      </c>
      <c r="O19" s="63">
        <f t="shared" si="2"/>
        <v>4822.75</v>
      </c>
    </row>
    <row r="20" spans="1:15" x14ac:dyDescent="0.25">
      <c r="A20" s="129" t="s">
        <v>168</v>
      </c>
      <c r="B20" s="19" t="s">
        <v>199</v>
      </c>
      <c r="C20" s="133" t="s">
        <v>76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20">
        <v>0</v>
      </c>
      <c r="J20" s="17">
        <v>0</v>
      </c>
      <c r="K20" s="120">
        <v>0</v>
      </c>
      <c r="L20" s="124">
        <v>0</v>
      </c>
      <c r="M20" s="125">
        <v>0</v>
      </c>
      <c r="N20" s="168">
        <f t="shared" ref="N20" si="3">D20+F20+H20+J20+L20</f>
        <v>0</v>
      </c>
      <c r="O20" s="63">
        <f t="shared" ref="O20" si="4">E20+G20+I20+K20+M20</f>
        <v>0</v>
      </c>
    </row>
    <row r="21" spans="1:15" ht="31.5" x14ac:dyDescent="0.25">
      <c r="A21" s="129" t="s">
        <v>198</v>
      </c>
      <c r="B21" s="19" t="s">
        <v>85</v>
      </c>
      <c r="C21" s="133" t="s">
        <v>76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20">
        <v>0</v>
      </c>
      <c r="J21" s="17">
        <v>0</v>
      </c>
      <c r="K21" s="120">
        <v>0</v>
      </c>
      <c r="L21" s="124">
        <v>0</v>
      </c>
      <c r="M21" s="125">
        <v>0</v>
      </c>
      <c r="N21" s="168">
        <f t="shared" si="1"/>
        <v>0</v>
      </c>
      <c r="O21" s="63">
        <f t="shared" si="2"/>
        <v>0</v>
      </c>
    </row>
    <row r="22" spans="1:15" x14ac:dyDescent="0.25">
      <c r="A22" s="129">
        <v>2</v>
      </c>
      <c r="B22" s="19" t="s">
        <v>86</v>
      </c>
      <c r="C22" s="133" t="s">
        <v>76</v>
      </c>
      <c r="D22" s="17">
        <f>D23+D25+D26</f>
        <v>0</v>
      </c>
      <c r="E22" s="17">
        <f t="shared" ref="E22:O22" si="5">E23+E25+E26</f>
        <v>0</v>
      </c>
      <c r="F22" s="17">
        <f t="shared" si="5"/>
        <v>0</v>
      </c>
      <c r="G22" s="17">
        <f t="shared" si="5"/>
        <v>0</v>
      </c>
      <c r="H22" s="17">
        <f t="shared" si="5"/>
        <v>0</v>
      </c>
      <c r="I22" s="120">
        <f t="shared" si="5"/>
        <v>0</v>
      </c>
      <c r="J22" s="17">
        <f t="shared" si="5"/>
        <v>0</v>
      </c>
      <c r="K22" s="120">
        <f t="shared" si="5"/>
        <v>0</v>
      </c>
      <c r="L22" s="124">
        <f t="shared" si="5"/>
        <v>0</v>
      </c>
      <c r="M22" s="125">
        <f t="shared" si="5"/>
        <v>0</v>
      </c>
      <c r="N22" s="121">
        <f t="shared" si="5"/>
        <v>0</v>
      </c>
      <c r="O22" s="17">
        <f t="shared" si="5"/>
        <v>0</v>
      </c>
    </row>
    <row r="23" spans="1:15" x14ac:dyDescent="0.25">
      <c r="A23" s="129" t="s">
        <v>87</v>
      </c>
      <c r="B23" s="19" t="s">
        <v>88</v>
      </c>
      <c r="C23" s="133" t="s">
        <v>76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20">
        <v>0</v>
      </c>
      <c r="J23" s="17">
        <v>0</v>
      </c>
      <c r="K23" s="120">
        <v>0</v>
      </c>
      <c r="L23" s="124">
        <v>0</v>
      </c>
      <c r="M23" s="125">
        <v>0</v>
      </c>
      <c r="N23" s="168">
        <f t="shared" ref="N23:N28" si="6">D23+F23+H23+J23+L23</f>
        <v>0</v>
      </c>
      <c r="O23" s="63">
        <f t="shared" ref="O23:O28" si="7">E23+G23+I23+K23+M23</f>
        <v>0</v>
      </c>
    </row>
    <row r="24" spans="1:15" x14ac:dyDescent="0.25">
      <c r="A24" s="20"/>
      <c r="B24" s="19" t="s">
        <v>89</v>
      </c>
      <c r="C24" s="133" t="s">
        <v>76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20">
        <v>0</v>
      </c>
      <c r="J24" s="17">
        <v>0</v>
      </c>
      <c r="K24" s="120">
        <v>0</v>
      </c>
      <c r="L24" s="124">
        <v>0</v>
      </c>
      <c r="M24" s="125">
        <v>0</v>
      </c>
      <c r="N24" s="168">
        <f t="shared" si="6"/>
        <v>0</v>
      </c>
      <c r="O24" s="63">
        <f t="shared" si="7"/>
        <v>0</v>
      </c>
    </row>
    <row r="25" spans="1:15" x14ac:dyDescent="0.25">
      <c r="A25" s="129" t="s">
        <v>90</v>
      </c>
      <c r="B25" s="19" t="s">
        <v>91</v>
      </c>
      <c r="C25" s="133" t="s">
        <v>76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20">
        <v>0</v>
      </c>
      <c r="J25" s="17">
        <v>0</v>
      </c>
      <c r="K25" s="120">
        <v>0</v>
      </c>
      <c r="L25" s="124">
        <v>0</v>
      </c>
      <c r="M25" s="125">
        <v>0</v>
      </c>
      <c r="N25" s="168">
        <f t="shared" si="6"/>
        <v>0</v>
      </c>
      <c r="O25" s="63">
        <f t="shared" si="7"/>
        <v>0</v>
      </c>
    </row>
    <row r="26" spans="1:15" x14ac:dyDescent="0.25">
      <c r="A26" s="129" t="s">
        <v>92</v>
      </c>
      <c r="B26" s="19" t="s">
        <v>93</v>
      </c>
      <c r="C26" s="133" t="s">
        <v>76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20">
        <v>0</v>
      </c>
      <c r="J26" s="17">
        <v>0</v>
      </c>
      <c r="K26" s="120">
        <v>0</v>
      </c>
      <c r="L26" s="124">
        <v>0</v>
      </c>
      <c r="M26" s="125">
        <v>0</v>
      </c>
      <c r="N26" s="168">
        <f t="shared" si="6"/>
        <v>0</v>
      </c>
      <c r="O26" s="63">
        <f t="shared" si="7"/>
        <v>0</v>
      </c>
    </row>
    <row r="27" spans="1:15" x14ac:dyDescent="0.25">
      <c r="A27" s="129">
        <v>3</v>
      </c>
      <c r="B27" s="19" t="s">
        <v>94</v>
      </c>
      <c r="C27" s="133" t="s">
        <v>76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20">
        <v>0</v>
      </c>
      <c r="J27" s="17">
        <v>0</v>
      </c>
      <c r="K27" s="120">
        <v>0</v>
      </c>
      <c r="L27" s="124">
        <v>0</v>
      </c>
      <c r="M27" s="125">
        <v>0</v>
      </c>
      <c r="N27" s="168">
        <f t="shared" si="6"/>
        <v>0</v>
      </c>
      <c r="O27" s="63">
        <f t="shared" si="7"/>
        <v>0</v>
      </c>
    </row>
    <row r="28" spans="1:15" ht="31.5" x14ac:dyDescent="0.25">
      <c r="A28" s="129">
        <v>4</v>
      </c>
      <c r="B28" s="19" t="s">
        <v>155</v>
      </c>
      <c r="C28" s="133" t="s">
        <v>76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20">
        <v>0</v>
      </c>
      <c r="J28" s="17">
        <v>0</v>
      </c>
      <c r="K28" s="120">
        <v>0</v>
      </c>
      <c r="L28" s="124">
        <v>0</v>
      </c>
      <c r="M28" s="125">
        <v>0</v>
      </c>
      <c r="N28" s="168">
        <f t="shared" si="6"/>
        <v>0</v>
      </c>
      <c r="O28" s="63">
        <f t="shared" si="7"/>
        <v>0</v>
      </c>
    </row>
    <row r="29" spans="1:15" ht="16.5" thickBot="1" x14ac:dyDescent="0.3">
      <c r="A29" s="129">
        <v>5</v>
      </c>
      <c r="B29" s="19" t="s">
        <v>95</v>
      </c>
      <c r="C29" s="133" t="s">
        <v>76</v>
      </c>
      <c r="D29" s="17">
        <f>D13+D22+D27+D28</f>
        <v>3206.78</v>
      </c>
      <c r="E29" s="17">
        <f t="shared" ref="E29:O29" si="8">E13+E22+E27+E28</f>
        <v>0</v>
      </c>
      <c r="F29" s="17">
        <f t="shared" si="8"/>
        <v>8576.59</v>
      </c>
      <c r="G29" s="17">
        <f t="shared" si="8"/>
        <v>737.7</v>
      </c>
      <c r="H29" s="17">
        <f t="shared" si="8"/>
        <v>8498.68</v>
      </c>
      <c r="I29" s="120">
        <f t="shared" si="8"/>
        <v>0</v>
      </c>
      <c r="J29" s="17">
        <f t="shared" si="8"/>
        <v>3123.56</v>
      </c>
      <c r="K29" s="120">
        <f t="shared" si="8"/>
        <v>3294.95</v>
      </c>
      <c r="L29" s="126">
        <f t="shared" si="8"/>
        <v>3248.51</v>
      </c>
      <c r="M29" s="127">
        <f t="shared" si="8"/>
        <v>790.1</v>
      </c>
      <c r="N29" s="121">
        <f t="shared" si="8"/>
        <v>26654.120000000003</v>
      </c>
      <c r="O29" s="17">
        <f t="shared" si="8"/>
        <v>4822.75</v>
      </c>
    </row>
    <row r="30" spans="1:15" ht="16.5" thickBot="1" x14ac:dyDescent="0.3">
      <c r="A30" s="264" t="s">
        <v>141</v>
      </c>
      <c r="B30" s="264"/>
      <c r="C30" s="264"/>
      <c r="D30" s="264"/>
      <c r="E30" s="264"/>
      <c r="F30" s="264"/>
      <c r="G30" s="264"/>
      <c r="H30" s="264"/>
      <c r="I30" s="264"/>
      <c r="J30" s="265"/>
      <c r="K30" s="265"/>
      <c r="L30" s="265"/>
      <c r="M30" s="265"/>
      <c r="N30" s="25"/>
      <c r="O30" s="25"/>
    </row>
    <row r="31" spans="1:15" ht="63" x14ac:dyDescent="0.25">
      <c r="A31" s="129">
        <v>6</v>
      </c>
      <c r="B31" s="19" t="s">
        <v>169</v>
      </c>
      <c r="C31" s="133" t="s">
        <v>76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20">
        <v>0</v>
      </c>
      <c r="J31" s="17">
        <v>0</v>
      </c>
      <c r="K31" s="120">
        <v>0</v>
      </c>
      <c r="L31" s="122">
        <v>0</v>
      </c>
      <c r="M31" s="123">
        <v>0</v>
      </c>
      <c r="N31" s="168">
        <f t="shared" ref="N31:N38" si="9">D31+F31+H31+J31+L31</f>
        <v>0</v>
      </c>
      <c r="O31" s="63">
        <f t="shared" ref="O31:O38" si="10">E31+G31+I31+K31+M31</f>
        <v>0</v>
      </c>
    </row>
    <row r="32" spans="1:15" ht="63" x14ac:dyDescent="0.25">
      <c r="A32" s="129">
        <v>7</v>
      </c>
      <c r="B32" s="19" t="s">
        <v>170</v>
      </c>
      <c r="C32" s="133" t="s">
        <v>76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20">
        <v>0</v>
      </c>
      <c r="J32" s="17">
        <v>0</v>
      </c>
      <c r="K32" s="120">
        <v>0</v>
      </c>
      <c r="L32" s="124">
        <v>0</v>
      </c>
      <c r="M32" s="125">
        <v>0</v>
      </c>
      <c r="N32" s="168">
        <f t="shared" si="9"/>
        <v>0</v>
      </c>
      <c r="O32" s="63">
        <f t="shared" si="10"/>
        <v>0</v>
      </c>
    </row>
    <row r="33" spans="1:15" ht="49.5" customHeight="1" x14ac:dyDescent="0.25">
      <c r="A33" s="129">
        <v>8</v>
      </c>
      <c r="B33" s="19" t="s">
        <v>171</v>
      </c>
      <c r="C33" s="133" t="s">
        <v>76</v>
      </c>
      <c r="D33" s="17">
        <v>3206.78</v>
      </c>
      <c r="E33" s="17">
        <v>647.54</v>
      </c>
      <c r="F33" s="17">
        <v>8576.59</v>
      </c>
      <c r="G33" s="17">
        <v>1180.55</v>
      </c>
      <c r="H33" s="17">
        <v>8498.68</v>
      </c>
      <c r="I33" s="120">
        <v>1685.05</v>
      </c>
      <c r="J33" s="17">
        <v>3123.56</v>
      </c>
      <c r="K33" s="120">
        <v>207.96</v>
      </c>
      <c r="L33" s="124">
        <v>3248.51</v>
      </c>
      <c r="M33" s="233">
        <v>113.559</v>
      </c>
      <c r="N33" s="168">
        <f t="shared" si="9"/>
        <v>26654.120000000003</v>
      </c>
      <c r="O33" s="63">
        <f t="shared" si="10"/>
        <v>3834.6590000000001</v>
      </c>
    </row>
    <row r="34" spans="1:15" ht="15.75" customHeight="1" x14ac:dyDescent="0.25">
      <c r="A34" s="129" t="s">
        <v>180</v>
      </c>
      <c r="B34" s="19" t="s">
        <v>172</v>
      </c>
      <c r="C34" s="133" t="s">
        <v>76</v>
      </c>
      <c r="D34" s="17">
        <v>3206.78</v>
      </c>
      <c r="E34" s="17">
        <v>647.54</v>
      </c>
      <c r="F34" s="17">
        <v>8576.59</v>
      </c>
      <c r="G34" s="17">
        <v>1180.55</v>
      </c>
      <c r="H34" s="17">
        <v>0</v>
      </c>
      <c r="I34" s="120">
        <v>1685.05</v>
      </c>
      <c r="J34" s="17">
        <v>0</v>
      </c>
      <c r="K34" s="120">
        <v>207.96</v>
      </c>
      <c r="L34" s="124">
        <v>3248.51</v>
      </c>
      <c r="M34" s="233">
        <v>105.18899999999999</v>
      </c>
      <c r="N34" s="168">
        <f t="shared" ref="N34:N35" si="11">D34+F34+H34+J34+L34</f>
        <v>15031.880000000001</v>
      </c>
      <c r="O34" s="63">
        <f t="shared" ref="O34:O35" si="12">E34+G34+I34+K34+M34</f>
        <v>3826.2889999999998</v>
      </c>
    </row>
    <row r="35" spans="1:15" ht="16.5" customHeight="1" x14ac:dyDescent="0.25">
      <c r="A35" s="129" t="s">
        <v>181</v>
      </c>
      <c r="B35" s="19" t="s">
        <v>173</v>
      </c>
      <c r="C35" s="133" t="s">
        <v>76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20">
        <v>0</v>
      </c>
      <c r="J35" s="17">
        <v>0</v>
      </c>
      <c r="K35" s="120">
        <v>0</v>
      </c>
      <c r="L35" s="124">
        <v>0</v>
      </c>
      <c r="M35" s="125">
        <v>0</v>
      </c>
      <c r="N35" s="168">
        <f t="shared" si="11"/>
        <v>0</v>
      </c>
      <c r="O35" s="63">
        <f t="shared" si="12"/>
        <v>0</v>
      </c>
    </row>
    <row r="36" spans="1:15" ht="47.25" customHeight="1" x14ac:dyDescent="0.25">
      <c r="A36" s="129">
        <v>9</v>
      </c>
      <c r="B36" s="19" t="s">
        <v>142</v>
      </c>
      <c r="C36" s="133" t="s">
        <v>76</v>
      </c>
      <c r="D36" s="17">
        <v>3206.78</v>
      </c>
      <c r="E36" s="17">
        <v>386.45</v>
      </c>
      <c r="F36" s="17">
        <v>8576.59</v>
      </c>
      <c r="G36" s="17">
        <v>862.76</v>
      </c>
      <c r="H36" s="17">
        <v>8498.68</v>
      </c>
      <c r="I36" s="120">
        <v>337.34</v>
      </c>
      <c r="J36" s="17">
        <v>3123.56</v>
      </c>
      <c r="K36" s="120">
        <v>284.56</v>
      </c>
      <c r="L36" s="124">
        <v>0</v>
      </c>
      <c r="M36" s="125">
        <v>0</v>
      </c>
      <c r="N36" s="168">
        <f t="shared" si="9"/>
        <v>23405.610000000004</v>
      </c>
      <c r="O36" s="63">
        <f>E36+G36+I36+K36+M36</f>
        <v>1871.11</v>
      </c>
    </row>
    <row r="37" spans="1:15" x14ac:dyDescent="0.25">
      <c r="A37" s="26" t="s">
        <v>143</v>
      </c>
      <c r="B37" s="19" t="s">
        <v>156</v>
      </c>
      <c r="C37" s="133" t="s">
        <v>157</v>
      </c>
      <c r="D37" s="17">
        <v>670.9</v>
      </c>
      <c r="E37" s="17">
        <v>417.7</v>
      </c>
      <c r="F37" s="17">
        <v>1195.2</v>
      </c>
      <c r="G37" s="17">
        <v>593.1</v>
      </c>
      <c r="H37" s="17">
        <v>590.74</v>
      </c>
      <c r="I37" s="120">
        <v>169.6</v>
      </c>
      <c r="J37" s="17">
        <v>53</v>
      </c>
      <c r="K37" s="120">
        <v>359.76</v>
      </c>
      <c r="L37" s="124">
        <v>55</v>
      </c>
      <c r="M37" s="125">
        <v>55.3</v>
      </c>
      <c r="N37" s="168">
        <f t="shared" si="9"/>
        <v>2564.84</v>
      </c>
      <c r="O37" s="63">
        <f t="shared" si="10"/>
        <v>1595.4599999999998</v>
      </c>
    </row>
    <row r="38" spans="1:15" x14ac:dyDescent="0.25">
      <c r="A38" s="26" t="s">
        <v>144</v>
      </c>
      <c r="B38" s="12" t="s">
        <v>145</v>
      </c>
      <c r="C38" s="133" t="s">
        <v>76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20">
        <v>0</v>
      </c>
      <c r="J38" s="17">
        <v>0</v>
      </c>
      <c r="K38" s="120">
        <v>0</v>
      </c>
      <c r="L38" s="124">
        <v>0</v>
      </c>
      <c r="M38" s="125">
        <v>0</v>
      </c>
      <c r="N38" s="168">
        <f t="shared" si="9"/>
        <v>0</v>
      </c>
      <c r="O38" s="63">
        <f t="shared" si="10"/>
        <v>0</v>
      </c>
    </row>
    <row r="39" spans="1:15" ht="32.25" thickBot="1" x14ac:dyDescent="0.3">
      <c r="A39" s="26" t="s">
        <v>146</v>
      </c>
      <c r="B39" s="27" t="s">
        <v>174</v>
      </c>
      <c r="C39" s="133" t="s">
        <v>76</v>
      </c>
      <c r="D39" s="17">
        <f>D31+D33-D29</f>
        <v>0</v>
      </c>
      <c r="E39" s="17">
        <f t="shared" ref="E39:O39" si="13">E31+E33-E29</f>
        <v>647.54</v>
      </c>
      <c r="F39" s="17">
        <f t="shared" si="13"/>
        <v>0</v>
      </c>
      <c r="G39" s="17">
        <f t="shared" si="13"/>
        <v>442.84999999999991</v>
      </c>
      <c r="H39" s="17">
        <f t="shared" si="13"/>
        <v>0</v>
      </c>
      <c r="I39" s="120">
        <f t="shared" si="13"/>
        <v>1685.05</v>
      </c>
      <c r="J39" s="17">
        <f>J31+J33-J29</f>
        <v>0</v>
      </c>
      <c r="K39" s="120">
        <f>K31+K33-K29</f>
        <v>-3086.99</v>
      </c>
      <c r="L39" s="126">
        <f t="shared" si="13"/>
        <v>0</v>
      </c>
      <c r="M39" s="127">
        <f>M31+M33-M29</f>
        <v>-676.54100000000005</v>
      </c>
      <c r="N39" s="121">
        <f t="shared" si="13"/>
        <v>0</v>
      </c>
      <c r="O39" s="17">
        <f t="shared" si="13"/>
        <v>-988.09099999999989</v>
      </c>
    </row>
    <row r="40" spans="1:15" x14ac:dyDescent="0.25">
      <c r="A40" s="131" t="s">
        <v>136</v>
      </c>
      <c r="B40" s="146" t="s">
        <v>137</v>
      </c>
    </row>
    <row r="41" spans="1:15" x14ac:dyDescent="0.25">
      <c r="A41" s="131" t="s">
        <v>158</v>
      </c>
      <c r="B41" s="146" t="s">
        <v>179</v>
      </c>
    </row>
    <row r="42" spans="1:15" ht="72" customHeight="1" x14ac:dyDescent="0.25">
      <c r="A42" s="147"/>
      <c r="B42" s="148"/>
      <c r="J42" s="149"/>
    </row>
    <row r="43" spans="1:15" hidden="1" x14ac:dyDescent="0.25">
      <c r="A43" s="270" t="s">
        <v>541</v>
      </c>
      <c r="B43" s="270"/>
      <c r="C43" s="270"/>
      <c r="D43" s="270"/>
      <c r="E43" s="73"/>
      <c r="F43" s="73"/>
      <c r="G43" s="31"/>
      <c r="H43" s="271"/>
      <c r="I43" s="271"/>
      <c r="J43" s="271" t="s">
        <v>542</v>
      </c>
      <c r="K43" s="271"/>
      <c r="L43" s="271"/>
      <c r="M43" s="271"/>
      <c r="N43" s="271"/>
      <c r="O43" s="271"/>
    </row>
    <row r="44" spans="1:15" ht="45.75" hidden="1" customHeight="1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hidden="1" x14ac:dyDescent="0.25">
      <c r="A45" s="31"/>
      <c r="B45" s="150" t="s">
        <v>543</v>
      </c>
      <c r="C45" s="150"/>
      <c r="D45" s="15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hidden="1" x14ac:dyDescent="0.25">
      <c r="A46" s="31"/>
      <c r="B46" s="250" t="s">
        <v>102</v>
      </c>
      <c r="C46" s="250"/>
      <c r="D46" s="15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x14ac:dyDescent="0.25">
      <c r="A47" s="138"/>
      <c r="B47" s="138"/>
      <c r="C47" s="138"/>
      <c r="D47" s="138"/>
      <c r="E47" s="138"/>
      <c r="F47" s="138"/>
      <c r="G47" s="138"/>
      <c r="H47" s="138"/>
      <c r="I47" s="138"/>
      <c r="J47" s="138"/>
    </row>
  </sheetData>
  <sheetProtection formatCells="0" formatColumns="0" formatRows="0" insertColumns="0" insertRows="0" insertHyperlinks="0" deleteColumns="0" deleteRows="0" sort="0" autoFilter="0" pivotTables="0"/>
  <protectedRanges>
    <protectedRange sqref="D30:M38" name="Диапазон8_1"/>
    <protectedRange sqref="D30:M38" name="Диапазон16_1"/>
    <protectedRange sqref="D39:O39" name="Диапазон8_2"/>
    <protectedRange sqref="D39:O39" name="Диапазон16_2"/>
    <protectedRange sqref="D29:O29 D22:O22 D14:M21 D23:M28 D13:O13" name="Диапазон8"/>
    <protectedRange sqref="D29:O29 D22:O22 D14:M21 D23:M28 D13:O13" name="Диапазон16"/>
    <protectedRange sqref="C43:F43 H43:I43" name="Диапазон18"/>
    <protectedRange sqref="C43:F43" name="Диапазон2_1"/>
  </protectedRanges>
  <mergeCells count="20">
    <mergeCell ref="B46:C46"/>
    <mergeCell ref="N9:O9"/>
    <mergeCell ref="A12:M12"/>
    <mergeCell ref="A9:A10"/>
    <mergeCell ref="B9:B10"/>
    <mergeCell ref="C9:C10"/>
    <mergeCell ref="D9:E9"/>
    <mergeCell ref="F9:G9"/>
    <mergeCell ref="A30:M30"/>
    <mergeCell ref="H9:I9"/>
    <mergeCell ref="J9:K9"/>
    <mergeCell ref="L9:M9"/>
    <mergeCell ref="A43:D43"/>
    <mergeCell ref="H43:I43"/>
    <mergeCell ref="J43:O43"/>
    <mergeCell ref="A3:O3"/>
    <mergeCell ref="A4:O4"/>
    <mergeCell ref="A5:O5"/>
    <mergeCell ref="A6:O6"/>
    <mergeCell ref="A7:O7"/>
  </mergeCells>
  <pageMargins left="1.1811023622047245" right="0.39370078740157483" top="0.78740157480314965" bottom="0.78740157480314965" header="0.31496062992125984" footer="0.31496062992125984"/>
  <pageSetup paperSize="9" scale="3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9">
    <pageSetUpPr fitToPage="1"/>
  </sheetPr>
  <dimension ref="A1:O135"/>
  <sheetViews>
    <sheetView tabSelected="1" topLeftCell="A112" zoomScale="80" zoomScaleNormal="80" workbookViewId="0">
      <selection activeCell="A129" sqref="A129:XFD135"/>
    </sheetView>
  </sheetViews>
  <sheetFormatPr defaultRowHeight="15" x14ac:dyDescent="0.25"/>
  <cols>
    <col min="1" max="1" width="6.85546875" style="31" customWidth="1"/>
    <col min="2" max="2" width="9.140625" style="31"/>
    <col min="3" max="3" width="36.42578125" style="31" customWidth="1"/>
    <col min="4" max="4" width="18.7109375" style="31" customWidth="1"/>
    <col min="5" max="5" width="17.28515625" style="31" customWidth="1"/>
    <col min="6" max="7" width="19.85546875" style="31" customWidth="1"/>
    <col min="8" max="8" width="18.42578125" style="31" customWidth="1"/>
    <col min="9" max="16384" width="9.140625" style="31"/>
  </cols>
  <sheetData>
    <row r="1" spans="1:7" x14ac:dyDescent="0.25">
      <c r="G1" s="31" t="s">
        <v>195</v>
      </c>
    </row>
    <row r="3" spans="1:7" ht="30.75" customHeight="1" x14ac:dyDescent="0.25">
      <c r="A3" s="350" t="s">
        <v>153</v>
      </c>
      <c r="B3" s="350"/>
      <c r="C3" s="350"/>
      <c r="D3" s="350"/>
      <c r="E3" s="350"/>
      <c r="F3" s="350"/>
      <c r="G3" s="350"/>
    </row>
    <row r="4" spans="1:7" x14ac:dyDescent="0.25">
      <c r="B4" s="353" t="s">
        <v>216</v>
      </c>
      <c r="C4" s="353"/>
      <c r="D4" s="353"/>
      <c r="E4" s="353"/>
      <c r="F4" s="353"/>
      <c r="G4" s="52"/>
    </row>
    <row r="5" spans="1:7" x14ac:dyDescent="0.25">
      <c r="B5" s="53"/>
      <c r="C5" s="53"/>
      <c r="D5" s="54" t="s">
        <v>139</v>
      </c>
      <c r="E5" s="53"/>
      <c r="F5" s="53"/>
      <c r="G5" s="52"/>
    </row>
    <row r="6" spans="1:7" x14ac:dyDescent="0.25">
      <c r="B6" s="53"/>
      <c r="C6" s="53"/>
      <c r="D6" s="54"/>
      <c r="E6" s="53"/>
      <c r="F6" s="53"/>
      <c r="G6" s="52"/>
    </row>
    <row r="7" spans="1:7" x14ac:dyDescent="0.25">
      <c r="A7" s="55" t="s">
        <v>151</v>
      </c>
      <c r="B7" s="55"/>
      <c r="C7" s="55"/>
      <c r="D7" s="55"/>
      <c r="E7" s="55"/>
      <c r="F7" s="71"/>
      <c r="G7" s="71"/>
    </row>
    <row r="8" spans="1:7" ht="15" customHeight="1" x14ac:dyDescent="0.25">
      <c r="A8" s="349" t="s">
        <v>8</v>
      </c>
      <c r="B8" s="349" t="s">
        <v>118</v>
      </c>
      <c r="C8" s="349" t="s">
        <v>119</v>
      </c>
      <c r="D8" s="349" t="s">
        <v>212</v>
      </c>
      <c r="E8" s="349" t="s">
        <v>154</v>
      </c>
    </row>
    <row r="9" spans="1:7" x14ac:dyDescent="0.25">
      <c r="A9" s="349"/>
      <c r="B9" s="349"/>
      <c r="C9" s="349"/>
      <c r="D9" s="349"/>
      <c r="E9" s="349"/>
    </row>
    <row r="10" spans="1:7" x14ac:dyDescent="0.25">
      <c r="A10" s="92">
        <v>1</v>
      </c>
      <c r="B10" s="92">
        <v>2</v>
      </c>
      <c r="C10" s="92">
        <v>3</v>
      </c>
      <c r="D10" s="92">
        <v>4</v>
      </c>
      <c r="E10" s="92">
        <v>5</v>
      </c>
    </row>
    <row r="11" spans="1:7" x14ac:dyDescent="0.25">
      <c r="A11" s="10">
        <v>1</v>
      </c>
      <c r="B11" s="102">
        <v>2023</v>
      </c>
      <c r="C11" s="237" t="s">
        <v>269</v>
      </c>
      <c r="D11" s="242">
        <v>0.7</v>
      </c>
      <c r="E11" s="243">
        <v>0.7</v>
      </c>
    </row>
    <row r="12" spans="1:7" x14ac:dyDescent="0.25">
      <c r="A12" s="10">
        <f>A11+1</f>
        <v>2</v>
      </c>
      <c r="B12" s="102">
        <v>2023</v>
      </c>
      <c r="C12" s="237" t="s">
        <v>276</v>
      </c>
      <c r="D12" s="242">
        <v>0.7</v>
      </c>
      <c r="E12" s="243">
        <v>0.7</v>
      </c>
    </row>
    <row r="13" spans="1:7" ht="30" x14ac:dyDescent="0.25">
      <c r="A13" s="98">
        <f t="shared" ref="A13:A78" si="0">A12+1</f>
        <v>3</v>
      </c>
      <c r="B13" s="102">
        <v>2023</v>
      </c>
      <c r="C13" s="237" t="s">
        <v>272</v>
      </c>
      <c r="D13" s="242">
        <v>0.7</v>
      </c>
      <c r="E13" s="243">
        <v>0.7</v>
      </c>
    </row>
    <row r="14" spans="1:7" x14ac:dyDescent="0.25">
      <c r="A14" s="98">
        <f t="shared" si="0"/>
        <v>4</v>
      </c>
      <c r="B14" s="193">
        <v>2023</v>
      </c>
      <c r="C14" s="237" t="s">
        <v>281</v>
      </c>
      <c r="D14" s="242">
        <v>17</v>
      </c>
      <c r="E14" s="243">
        <v>0.7</v>
      </c>
    </row>
    <row r="15" spans="1:7" x14ac:dyDescent="0.25">
      <c r="A15" s="98">
        <f t="shared" si="0"/>
        <v>5</v>
      </c>
      <c r="B15" s="193">
        <v>2023</v>
      </c>
      <c r="C15" s="237" t="s">
        <v>278</v>
      </c>
      <c r="D15" s="242">
        <v>0.7</v>
      </c>
      <c r="E15" s="243">
        <v>0.7</v>
      </c>
    </row>
    <row r="16" spans="1:7" x14ac:dyDescent="0.25">
      <c r="A16" s="98">
        <f t="shared" si="0"/>
        <v>6</v>
      </c>
      <c r="B16" s="193">
        <v>2023</v>
      </c>
      <c r="C16" s="237" t="s">
        <v>288</v>
      </c>
      <c r="D16" s="242">
        <v>7</v>
      </c>
      <c r="E16" s="243">
        <v>0</v>
      </c>
    </row>
    <row r="17" spans="1:5" x14ac:dyDescent="0.25">
      <c r="A17" s="98">
        <f t="shared" si="0"/>
        <v>7</v>
      </c>
      <c r="B17" s="193">
        <v>2023</v>
      </c>
      <c r="C17" s="237" t="s">
        <v>284</v>
      </c>
      <c r="D17" s="242">
        <v>0.7</v>
      </c>
      <c r="E17" s="243">
        <v>0.7</v>
      </c>
    </row>
    <row r="18" spans="1:5" ht="30" x14ac:dyDescent="0.25">
      <c r="A18" s="98">
        <f>A17+1</f>
        <v>8</v>
      </c>
      <c r="B18" s="193">
        <v>2023</v>
      </c>
      <c r="C18" s="237" t="s">
        <v>290</v>
      </c>
      <c r="D18" s="242">
        <v>0.7</v>
      </c>
      <c r="E18" s="243">
        <v>0.7</v>
      </c>
    </row>
    <row r="19" spans="1:5" x14ac:dyDescent="0.25">
      <c r="A19" s="98">
        <f t="shared" si="0"/>
        <v>9</v>
      </c>
      <c r="B19" s="193">
        <v>2023</v>
      </c>
      <c r="C19" s="237" t="s">
        <v>293</v>
      </c>
      <c r="D19" s="242">
        <v>0.7</v>
      </c>
      <c r="E19" s="243">
        <v>0.7</v>
      </c>
    </row>
    <row r="20" spans="1:5" ht="30" x14ac:dyDescent="0.25">
      <c r="A20" s="98">
        <f t="shared" si="0"/>
        <v>10</v>
      </c>
      <c r="B20" s="193">
        <v>2023</v>
      </c>
      <c r="C20" s="237" t="s">
        <v>314</v>
      </c>
      <c r="D20" s="242">
        <v>0.7</v>
      </c>
      <c r="E20" s="243">
        <v>0.7</v>
      </c>
    </row>
    <row r="21" spans="1:5" ht="30" x14ac:dyDescent="0.25">
      <c r="A21" s="98">
        <f t="shared" si="0"/>
        <v>11</v>
      </c>
      <c r="B21" s="193">
        <v>2023</v>
      </c>
      <c r="C21" s="237" t="s">
        <v>296</v>
      </c>
      <c r="D21" s="242">
        <v>0.7</v>
      </c>
      <c r="E21" s="243">
        <v>0.7</v>
      </c>
    </row>
    <row r="22" spans="1:5" x14ac:dyDescent="0.25">
      <c r="A22" s="98">
        <f t="shared" si="0"/>
        <v>12</v>
      </c>
      <c r="B22" s="193">
        <v>2023</v>
      </c>
      <c r="C22" s="237" t="s">
        <v>300</v>
      </c>
      <c r="D22" s="242">
        <v>0.7</v>
      </c>
      <c r="E22" s="243">
        <v>0.7</v>
      </c>
    </row>
    <row r="23" spans="1:5" x14ac:dyDescent="0.25">
      <c r="A23" s="228">
        <f t="shared" si="0"/>
        <v>13</v>
      </c>
      <c r="B23" s="193">
        <v>2023</v>
      </c>
      <c r="C23" s="237" t="s">
        <v>303</v>
      </c>
      <c r="D23" s="242">
        <v>0.7</v>
      </c>
      <c r="E23" s="243">
        <v>0.7</v>
      </c>
    </row>
    <row r="24" spans="1:5" x14ac:dyDescent="0.25">
      <c r="A24" s="228">
        <f t="shared" si="0"/>
        <v>14</v>
      </c>
      <c r="B24" s="193">
        <v>2023</v>
      </c>
      <c r="C24" s="237" t="s">
        <v>306</v>
      </c>
      <c r="D24" s="242">
        <v>0.7</v>
      </c>
      <c r="E24" s="243">
        <v>0.7</v>
      </c>
    </row>
    <row r="25" spans="1:5" x14ac:dyDescent="0.25">
      <c r="A25" s="228">
        <f t="shared" si="0"/>
        <v>15</v>
      </c>
      <c r="B25" s="193">
        <v>2023</v>
      </c>
      <c r="C25" s="237" t="s">
        <v>309</v>
      </c>
      <c r="D25" s="242">
        <v>0.7</v>
      </c>
      <c r="E25" s="243">
        <v>0.7</v>
      </c>
    </row>
    <row r="26" spans="1:5" ht="30" x14ac:dyDescent="0.25">
      <c r="A26" s="228">
        <f t="shared" si="0"/>
        <v>16</v>
      </c>
      <c r="B26" s="193">
        <v>2023</v>
      </c>
      <c r="C26" s="237" t="s">
        <v>311</v>
      </c>
      <c r="D26" s="242">
        <v>0.7</v>
      </c>
      <c r="E26" s="243">
        <v>0.7</v>
      </c>
    </row>
    <row r="27" spans="1:5" x14ac:dyDescent="0.25">
      <c r="A27" s="228">
        <f t="shared" si="0"/>
        <v>17</v>
      </c>
      <c r="B27" s="193">
        <v>2023</v>
      </c>
      <c r="C27" s="237" t="s">
        <v>317</v>
      </c>
      <c r="D27" s="242">
        <v>0.7</v>
      </c>
      <c r="E27" s="243">
        <v>0.7</v>
      </c>
    </row>
    <row r="28" spans="1:5" x14ac:dyDescent="0.25">
      <c r="A28" s="228">
        <f t="shared" si="0"/>
        <v>18</v>
      </c>
      <c r="B28" s="228">
        <v>2023</v>
      </c>
      <c r="C28" s="237" t="s">
        <v>330</v>
      </c>
      <c r="D28" s="242">
        <v>0.7</v>
      </c>
      <c r="E28" s="243">
        <v>0</v>
      </c>
    </row>
    <row r="29" spans="1:5" x14ac:dyDescent="0.25">
      <c r="A29" s="228">
        <f t="shared" si="0"/>
        <v>19</v>
      </c>
      <c r="B29" s="193">
        <v>2023</v>
      </c>
      <c r="C29" s="237" t="s">
        <v>313</v>
      </c>
      <c r="D29" s="242">
        <v>0.7</v>
      </c>
      <c r="E29" s="243">
        <v>0.7</v>
      </c>
    </row>
    <row r="30" spans="1:5" x14ac:dyDescent="0.25">
      <c r="A30" s="228">
        <f t="shared" si="0"/>
        <v>20</v>
      </c>
      <c r="B30" s="228">
        <v>2023</v>
      </c>
      <c r="C30" s="237" t="s">
        <v>323</v>
      </c>
      <c r="D30" s="242">
        <v>0.7</v>
      </c>
      <c r="E30" s="243">
        <v>0.7</v>
      </c>
    </row>
    <row r="31" spans="1:5" ht="30" x14ac:dyDescent="0.25">
      <c r="A31" s="228">
        <f t="shared" si="0"/>
        <v>21</v>
      </c>
      <c r="B31" s="228">
        <v>2023</v>
      </c>
      <c r="C31" s="237" t="s">
        <v>328</v>
      </c>
      <c r="D31" s="242">
        <v>0.7</v>
      </c>
      <c r="E31" s="243">
        <v>0.7</v>
      </c>
    </row>
    <row r="32" spans="1:5" ht="30" x14ac:dyDescent="0.25">
      <c r="A32" s="228">
        <f t="shared" si="0"/>
        <v>22</v>
      </c>
      <c r="B32" s="228">
        <v>2023</v>
      </c>
      <c r="C32" s="237" t="s">
        <v>334</v>
      </c>
      <c r="D32" s="242">
        <v>0.7</v>
      </c>
      <c r="E32" s="243">
        <v>0.7</v>
      </c>
    </row>
    <row r="33" spans="1:5" x14ac:dyDescent="0.25">
      <c r="A33" s="228">
        <f t="shared" si="0"/>
        <v>23</v>
      </c>
      <c r="B33" s="228">
        <v>2023</v>
      </c>
      <c r="C33" s="237" t="s">
        <v>326</v>
      </c>
      <c r="D33" s="242">
        <v>0.7</v>
      </c>
      <c r="E33" s="243">
        <v>0.7</v>
      </c>
    </row>
    <row r="34" spans="1:5" x14ac:dyDescent="0.25">
      <c r="A34" s="228">
        <f t="shared" si="0"/>
        <v>24</v>
      </c>
      <c r="B34" s="228">
        <v>2023</v>
      </c>
      <c r="C34" s="237" t="s">
        <v>333</v>
      </c>
      <c r="D34" s="242">
        <v>0.7</v>
      </c>
      <c r="E34" s="243">
        <v>0.7</v>
      </c>
    </row>
    <row r="35" spans="1:5" x14ac:dyDescent="0.25">
      <c r="A35" s="228">
        <f t="shared" si="0"/>
        <v>25</v>
      </c>
      <c r="B35" s="228">
        <v>2023</v>
      </c>
      <c r="C35" s="237" t="s">
        <v>320</v>
      </c>
      <c r="D35" s="242">
        <v>1.1000000000000001</v>
      </c>
      <c r="E35" s="243">
        <v>0.7</v>
      </c>
    </row>
    <row r="36" spans="1:5" x14ac:dyDescent="0.25">
      <c r="A36" s="228">
        <f t="shared" si="0"/>
        <v>26</v>
      </c>
      <c r="B36" s="228">
        <v>2023</v>
      </c>
      <c r="C36" s="237" t="s">
        <v>338</v>
      </c>
      <c r="D36" s="242">
        <v>0.7</v>
      </c>
      <c r="E36" s="243">
        <v>0.7</v>
      </c>
    </row>
    <row r="37" spans="1:5" x14ac:dyDescent="0.25">
      <c r="A37" s="228">
        <f t="shared" si="0"/>
        <v>27</v>
      </c>
      <c r="B37" s="228">
        <v>2023</v>
      </c>
      <c r="C37" s="237" t="s">
        <v>341</v>
      </c>
      <c r="D37" s="242">
        <v>0.7</v>
      </c>
      <c r="E37" s="243">
        <v>0.7</v>
      </c>
    </row>
    <row r="38" spans="1:5" x14ac:dyDescent="0.25">
      <c r="A38" s="228">
        <f t="shared" si="0"/>
        <v>28</v>
      </c>
      <c r="B38" s="228">
        <v>2023</v>
      </c>
      <c r="C38" s="237" t="s">
        <v>344</v>
      </c>
      <c r="D38" s="242">
        <v>0.7</v>
      </c>
      <c r="E38" s="243">
        <v>0.7</v>
      </c>
    </row>
    <row r="39" spans="1:5" x14ac:dyDescent="0.25">
      <c r="A39" s="228">
        <f t="shared" si="0"/>
        <v>29</v>
      </c>
      <c r="B39" s="228">
        <v>2023</v>
      </c>
      <c r="C39" s="237" t="s">
        <v>347</v>
      </c>
      <c r="D39" s="242">
        <v>0.7</v>
      </c>
      <c r="E39" s="243">
        <v>0.7</v>
      </c>
    </row>
    <row r="40" spans="1:5" x14ac:dyDescent="0.25">
      <c r="A40" s="228">
        <f t="shared" si="0"/>
        <v>30</v>
      </c>
      <c r="B40" s="228">
        <v>2023</v>
      </c>
      <c r="C40" s="237" t="s">
        <v>350</v>
      </c>
      <c r="D40" s="242">
        <v>0.7</v>
      </c>
      <c r="E40" s="243">
        <v>0.7</v>
      </c>
    </row>
    <row r="41" spans="1:5" x14ac:dyDescent="0.25">
      <c r="A41" s="228">
        <f t="shared" si="0"/>
        <v>31</v>
      </c>
      <c r="B41" s="228">
        <v>2023</v>
      </c>
      <c r="C41" s="237" t="s">
        <v>353</v>
      </c>
      <c r="D41" s="242">
        <v>0.7</v>
      </c>
      <c r="E41" s="243">
        <v>0.7</v>
      </c>
    </row>
    <row r="42" spans="1:5" x14ac:dyDescent="0.25">
      <c r="A42" s="228">
        <f t="shared" si="0"/>
        <v>32</v>
      </c>
      <c r="B42" s="228">
        <v>2023</v>
      </c>
      <c r="C42" s="237" t="s">
        <v>356</v>
      </c>
      <c r="D42" s="242">
        <v>0.7</v>
      </c>
      <c r="E42" s="243">
        <v>0.7</v>
      </c>
    </row>
    <row r="43" spans="1:5" x14ac:dyDescent="0.25">
      <c r="A43" s="228">
        <f t="shared" si="0"/>
        <v>33</v>
      </c>
      <c r="B43" s="228">
        <v>2023</v>
      </c>
      <c r="C43" s="237" t="s">
        <v>358</v>
      </c>
      <c r="D43" s="242">
        <v>0.7</v>
      </c>
      <c r="E43" s="243">
        <v>0.7</v>
      </c>
    </row>
    <row r="44" spans="1:5" x14ac:dyDescent="0.25">
      <c r="A44" s="228">
        <f t="shared" si="0"/>
        <v>34</v>
      </c>
      <c r="B44" s="228">
        <v>2023</v>
      </c>
      <c r="C44" s="237" t="s">
        <v>361</v>
      </c>
      <c r="D44" s="242">
        <v>0.76</v>
      </c>
      <c r="E44" s="243">
        <v>0.7</v>
      </c>
    </row>
    <row r="45" spans="1:5" x14ac:dyDescent="0.25">
      <c r="A45" s="228">
        <f t="shared" si="0"/>
        <v>35</v>
      </c>
      <c r="B45" s="228">
        <v>2023</v>
      </c>
      <c r="C45" s="237" t="s">
        <v>364</v>
      </c>
      <c r="D45" s="242">
        <v>0.7</v>
      </c>
      <c r="E45" s="243">
        <v>0.7</v>
      </c>
    </row>
    <row r="46" spans="1:5" x14ac:dyDescent="0.25">
      <c r="A46" s="228">
        <f t="shared" si="0"/>
        <v>36</v>
      </c>
      <c r="B46" s="228">
        <v>2023</v>
      </c>
      <c r="C46" s="237" t="s">
        <v>367</v>
      </c>
      <c r="D46" s="242">
        <v>0.7</v>
      </c>
      <c r="E46" s="243">
        <v>0.7</v>
      </c>
    </row>
    <row r="47" spans="1:5" x14ac:dyDescent="0.25">
      <c r="A47" s="228">
        <f t="shared" si="0"/>
        <v>37</v>
      </c>
      <c r="B47" s="228">
        <v>2023</v>
      </c>
      <c r="C47" s="237" t="s">
        <v>370</v>
      </c>
      <c r="D47" s="242">
        <v>0.7</v>
      </c>
      <c r="E47" s="243">
        <v>0.7</v>
      </c>
    </row>
    <row r="48" spans="1:5" x14ac:dyDescent="0.25">
      <c r="A48" s="228">
        <f t="shared" si="0"/>
        <v>38</v>
      </c>
      <c r="B48" s="228">
        <v>2023</v>
      </c>
      <c r="C48" s="237" t="s">
        <v>373</v>
      </c>
      <c r="D48" s="242">
        <v>0.7</v>
      </c>
      <c r="E48" s="243">
        <v>0.7</v>
      </c>
    </row>
    <row r="49" spans="1:5" x14ac:dyDescent="0.25">
      <c r="A49" s="228">
        <f t="shared" si="0"/>
        <v>39</v>
      </c>
      <c r="B49" s="228">
        <v>2023</v>
      </c>
      <c r="C49" s="237" t="s">
        <v>376</v>
      </c>
      <c r="D49" s="242">
        <v>0.7</v>
      </c>
      <c r="E49" s="243">
        <v>0.7</v>
      </c>
    </row>
    <row r="50" spans="1:5" x14ac:dyDescent="0.25">
      <c r="A50" s="228">
        <f t="shared" si="0"/>
        <v>40</v>
      </c>
      <c r="B50" s="228">
        <v>2023</v>
      </c>
      <c r="C50" s="237" t="s">
        <v>478</v>
      </c>
      <c r="D50" s="242">
        <v>0.7</v>
      </c>
      <c r="E50" s="243">
        <v>0.7</v>
      </c>
    </row>
    <row r="51" spans="1:5" x14ac:dyDescent="0.25">
      <c r="A51" s="228">
        <f t="shared" si="0"/>
        <v>41</v>
      </c>
      <c r="B51" s="228">
        <v>2023</v>
      </c>
      <c r="C51" s="237" t="s">
        <v>378</v>
      </c>
      <c r="D51" s="242">
        <v>0.7</v>
      </c>
      <c r="E51" s="243">
        <v>0.7</v>
      </c>
    </row>
    <row r="52" spans="1:5" x14ac:dyDescent="0.25">
      <c r="A52" s="228">
        <f t="shared" si="0"/>
        <v>42</v>
      </c>
      <c r="B52" s="228">
        <v>2023</v>
      </c>
      <c r="C52" s="237" t="s">
        <v>381</v>
      </c>
      <c r="D52" s="242">
        <v>0.7</v>
      </c>
      <c r="E52" s="243">
        <v>0.7</v>
      </c>
    </row>
    <row r="53" spans="1:5" x14ac:dyDescent="0.25">
      <c r="A53" s="228">
        <f t="shared" si="0"/>
        <v>43</v>
      </c>
      <c r="B53" s="228">
        <v>2023</v>
      </c>
      <c r="C53" s="237" t="s">
        <v>384</v>
      </c>
      <c r="D53" s="242">
        <v>0.7</v>
      </c>
      <c r="E53" s="243">
        <v>0.7</v>
      </c>
    </row>
    <row r="54" spans="1:5" x14ac:dyDescent="0.25">
      <c r="A54" s="228">
        <f t="shared" si="0"/>
        <v>44</v>
      </c>
      <c r="B54" s="228">
        <v>2023</v>
      </c>
      <c r="C54" s="237" t="s">
        <v>387</v>
      </c>
      <c r="D54" s="242">
        <v>0.7</v>
      </c>
      <c r="E54" s="243">
        <v>0.7</v>
      </c>
    </row>
    <row r="55" spans="1:5" x14ac:dyDescent="0.25">
      <c r="A55" s="228">
        <f t="shared" si="0"/>
        <v>45</v>
      </c>
      <c r="B55" s="237">
        <v>2023</v>
      </c>
      <c r="C55" s="237" t="s">
        <v>390</v>
      </c>
      <c r="D55" s="242">
        <v>0.7</v>
      </c>
      <c r="E55" s="243">
        <v>0.7</v>
      </c>
    </row>
    <row r="56" spans="1:5" x14ac:dyDescent="0.25">
      <c r="A56" s="240">
        <f t="shared" si="0"/>
        <v>46</v>
      </c>
      <c r="B56" s="240">
        <v>2023</v>
      </c>
      <c r="C56" s="240" t="s">
        <v>393</v>
      </c>
      <c r="D56" s="242">
        <v>0.7</v>
      </c>
      <c r="E56" s="243">
        <v>0.7</v>
      </c>
    </row>
    <row r="57" spans="1:5" x14ac:dyDescent="0.25">
      <c r="A57" s="240">
        <f t="shared" si="0"/>
        <v>47</v>
      </c>
      <c r="B57" s="240">
        <v>2023</v>
      </c>
      <c r="C57" s="240" t="s">
        <v>536</v>
      </c>
      <c r="D57" s="242">
        <v>0.7</v>
      </c>
      <c r="E57" s="243">
        <v>0.7</v>
      </c>
    </row>
    <row r="58" spans="1:5" x14ac:dyDescent="0.25">
      <c r="A58" s="240">
        <f t="shared" si="0"/>
        <v>48</v>
      </c>
      <c r="B58" s="237">
        <v>2023</v>
      </c>
      <c r="C58" s="237" t="s">
        <v>539</v>
      </c>
      <c r="D58" s="242">
        <v>0.7</v>
      </c>
      <c r="E58" s="243">
        <v>0.7</v>
      </c>
    </row>
    <row r="59" spans="1:5" x14ac:dyDescent="0.25">
      <c r="A59" s="240">
        <f t="shared" si="0"/>
        <v>49</v>
      </c>
      <c r="B59" s="237">
        <v>2023</v>
      </c>
      <c r="C59" s="237" t="s">
        <v>396</v>
      </c>
      <c r="D59" s="242">
        <v>0.7</v>
      </c>
      <c r="E59" s="243">
        <v>0.7</v>
      </c>
    </row>
    <row r="60" spans="1:5" x14ac:dyDescent="0.25">
      <c r="A60" s="240">
        <f t="shared" si="0"/>
        <v>50</v>
      </c>
      <c r="B60" s="237">
        <v>2023</v>
      </c>
      <c r="C60" s="237" t="s">
        <v>399</v>
      </c>
      <c r="D60" s="242">
        <v>0.7</v>
      </c>
      <c r="E60" s="243">
        <v>0.7</v>
      </c>
    </row>
    <row r="61" spans="1:5" x14ac:dyDescent="0.25">
      <c r="A61" s="240">
        <f t="shared" si="0"/>
        <v>51</v>
      </c>
      <c r="B61" s="237">
        <v>2023</v>
      </c>
      <c r="C61" s="237" t="s">
        <v>402</v>
      </c>
      <c r="D61" s="242">
        <v>0.7</v>
      </c>
      <c r="E61" s="243">
        <v>0.7</v>
      </c>
    </row>
    <row r="62" spans="1:5" x14ac:dyDescent="0.25">
      <c r="A62" s="240">
        <f t="shared" si="0"/>
        <v>52</v>
      </c>
      <c r="B62" s="237">
        <v>2023</v>
      </c>
      <c r="C62" s="237" t="s">
        <v>405</v>
      </c>
      <c r="D62" s="242">
        <v>0.7</v>
      </c>
      <c r="E62" s="243">
        <v>0.7</v>
      </c>
    </row>
    <row r="63" spans="1:5" x14ac:dyDescent="0.25">
      <c r="A63" s="237">
        <f t="shared" si="0"/>
        <v>53</v>
      </c>
      <c r="B63" s="237">
        <v>2023</v>
      </c>
      <c r="C63" s="237" t="s">
        <v>409</v>
      </c>
      <c r="D63" s="242">
        <v>0.7</v>
      </c>
      <c r="E63" s="243">
        <v>0.7</v>
      </c>
    </row>
    <row r="64" spans="1:5" ht="30" x14ac:dyDescent="0.25">
      <c r="A64" s="237">
        <f t="shared" si="0"/>
        <v>54</v>
      </c>
      <c r="B64" s="237">
        <v>2023</v>
      </c>
      <c r="C64" s="237" t="s">
        <v>412</v>
      </c>
      <c r="D64" s="242">
        <v>0.7</v>
      </c>
      <c r="E64" s="243">
        <v>0.7</v>
      </c>
    </row>
    <row r="65" spans="1:5" ht="30" x14ac:dyDescent="0.25">
      <c r="A65" s="237">
        <f t="shared" si="0"/>
        <v>55</v>
      </c>
      <c r="B65" s="237">
        <v>2023</v>
      </c>
      <c r="C65" s="237" t="s">
        <v>415</v>
      </c>
      <c r="D65" s="242">
        <v>0.7</v>
      </c>
      <c r="E65" s="243">
        <v>0.7</v>
      </c>
    </row>
    <row r="66" spans="1:5" x14ac:dyDescent="0.25">
      <c r="A66" s="237">
        <f t="shared" si="0"/>
        <v>56</v>
      </c>
      <c r="B66" s="237">
        <v>2023</v>
      </c>
      <c r="C66" s="237" t="s">
        <v>476</v>
      </c>
      <c r="D66" s="242">
        <v>1</v>
      </c>
      <c r="E66" s="243">
        <v>0.7</v>
      </c>
    </row>
    <row r="67" spans="1:5" x14ac:dyDescent="0.25">
      <c r="A67" s="237">
        <f t="shared" si="0"/>
        <v>57</v>
      </c>
      <c r="B67" s="237">
        <v>2023</v>
      </c>
      <c r="C67" s="237" t="s">
        <v>418</v>
      </c>
      <c r="D67" s="242">
        <v>0.7</v>
      </c>
      <c r="E67" s="243">
        <v>0.7</v>
      </c>
    </row>
    <row r="68" spans="1:5" x14ac:dyDescent="0.25">
      <c r="A68" s="237">
        <f t="shared" si="0"/>
        <v>58</v>
      </c>
      <c r="B68" s="237">
        <v>2023</v>
      </c>
      <c r="C68" s="237" t="s">
        <v>421</v>
      </c>
      <c r="D68" s="242">
        <v>0.7</v>
      </c>
      <c r="E68" s="243">
        <v>0.7</v>
      </c>
    </row>
    <row r="69" spans="1:5" x14ac:dyDescent="0.25">
      <c r="A69" s="237">
        <f t="shared" si="0"/>
        <v>59</v>
      </c>
      <c r="B69" s="237">
        <v>2023</v>
      </c>
      <c r="C69" s="237" t="s">
        <v>423</v>
      </c>
      <c r="D69" s="242">
        <v>0.7</v>
      </c>
      <c r="E69" s="243">
        <v>0.7</v>
      </c>
    </row>
    <row r="70" spans="1:5" x14ac:dyDescent="0.25">
      <c r="A70" s="237">
        <f t="shared" si="0"/>
        <v>60</v>
      </c>
      <c r="B70" s="237">
        <v>2023</v>
      </c>
      <c r="C70" s="237" t="s">
        <v>426</v>
      </c>
      <c r="D70" s="242">
        <v>0.7</v>
      </c>
      <c r="E70" s="243">
        <v>0.7</v>
      </c>
    </row>
    <row r="71" spans="1:5" ht="30" x14ac:dyDescent="0.25">
      <c r="A71" s="237">
        <f t="shared" si="0"/>
        <v>61</v>
      </c>
      <c r="B71" s="237">
        <v>2023</v>
      </c>
      <c r="C71" s="237" t="s">
        <v>429</v>
      </c>
      <c r="D71" s="242">
        <v>0.7</v>
      </c>
      <c r="E71" s="243">
        <v>0.7</v>
      </c>
    </row>
    <row r="72" spans="1:5" x14ac:dyDescent="0.25">
      <c r="A72" s="237">
        <f t="shared" si="0"/>
        <v>62</v>
      </c>
      <c r="B72" s="237">
        <v>2023</v>
      </c>
      <c r="C72" s="237" t="s">
        <v>431</v>
      </c>
      <c r="D72" s="242">
        <v>0.7</v>
      </c>
      <c r="E72" s="243">
        <v>0.7</v>
      </c>
    </row>
    <row r="73" spans="1:5" x14ac:dyDescent="0.25">
      <c r="A73" s="237">
        <f t="shared" si="0"/>
        <v>63</v>
      </c>
      <c r="B73" s="237">
        <v>2023</v>
      </c>
      <c r="C73" s="237" t="s">
        <v>434</v>
      </c>
      <c r="D73" s="242">
        <v>0.7</v>
      </c>
      <c r="E73" s="243">
        <v>0.7</v>
      </c>
    </row>
    <row r="74" spans="1:5" x14ac:dyDescent="0.25">
      <c r="A74" s="237">
        <f t="shared" si="0"/>
        <v>64</v>
      </c>
      <c r="B74" s="237">
        <v>2023</v>
      </c>
      <c r="C74" s="237" t="s">
        <v>437</v>
      </c>
      <c r="D74" s="242">
        <v>0.7</v>
      </c>
      <c r="E74" s="243">
        <v>0.7</v>
      </c>
    </row>
    <row r="75" spans="1:5" x14ac:dyDescent="0.25">
      <c r="A75" s="237">
        <f t="shared" si="0"/>
        <v>65</v>
      </c>
      <c r="B75" s="237">
        <v>2023</v>
      </c>
      <c r="C75" s="237" t="s">
        <v>440</v>
      </c>
      <c r="D75" s="242">
        <v>0.7</v>
      </c>
      <c r="E75" s="243">
        <v>0.7</v>
      </c>
    </row>
    <row r="76" spans="1:5" x14ac:dyDescent="0.25">
      <c r="A76" s="237">
        <f t="shared" si="0"/>
        <v>66</v>
      </c>
      <c r="B76" s="237">
        <v>2023</v>
      </c>
      <c r="C76" s="237" t="s">
        <v>443</v>
      </c>
      <c r="D76" s="242">
        <v>0.7</v>
      </c>
      <c r="E76" s="243">
        <v>0.7</v>
      </c>
    </row>
    <row r="77" spans="1:5" ht="30" x14ac:dyDescent="0.25">
      <c r="A77" s="237">
        <f t="shared" si="0"/>
        <v>67</v>
      </c>
      <c r="B77" s="237">
        <v>2023</v>
      </c>
      <c r="C77" s="237" t="s">
        <v>446</v>
      </c>
      <c r="D77" s="242">
        <v>0.7</v>
      </c>
      <c r="E77" s="243">
        <v>0.7</v>
      </c>
    </row>
    <row r="78" spans="1:5" x14ac:dyDescent="0.25">
      <c r="A78" s="237">
        <f t="shared" si="0"/>
        <v>68</v>
      </c>
      <c r="B78" s="237">
        <v>2023</v>
      </c>
      <c r="C78" s="237" t="s">
        <v>449</v>
      </c>
      <c r="D78" s="242">
        <v>0.7</v>
      </c>
      <c r="E78" s="243">
        <v>0.7</v>
      </c>
    </row>
    <row r="79" spans="1:5" x14ac:dyDescent="0.25">
      <c r="A79" s="237">
        <f t="shared" ref="A79:A105" si="1">A78+1</f>
        <v>69</v>
      </c>
      <c r="B79" s="237">
        <v>2023</v>
      </c>
      <c r="C79" s="237" t="s">
        <v>451</v>
      </c>
      <c r="D79" s="242">
        <v>0.7</v>
      </c>
      <c r="E79" s="243">
        <v>0.7</v>
      </c>
    </row>
    <row r="80" spans="1:5" x14ac:dyDescent="0.25">
      <c r="A80" s="237">
        <f t="shared" si="1"/>
        <v>70</v>
      </c>
      <c r="B80" s="237">
        <v>2023</v>
      </c>
      <c r="C80" s="237" t="s">
        <v>454</v>
      </c>
      <c r="D80" s="242">
        <v>0.7</v>
      </c>
      <c r="E80" s="243">
        <v>0.7</v>
      </c>
    </row>
    <row r="81" spans="1:5" x14ac:dyDescent="0.25">
      <c r="A81" s="237">
        <f t="shared" si="1"/>
        <v>71</v>
      </c>
      <c r="B81" s="237">
        <v>2023</v>
      </c>
      <c r="C81" s="237" t="s">
        <v>456</v>
      </c>
      <c r="D81" s="242">
        <v>0.7</v>
      </c>
      <c r="E81" s="243">
        <v>0.7</v>
      </c>
    </row>
    <row r="82" spans="1:5" x14ac:dyDescent="0.25">
      <c r="A82" s="237">
        <f t="shared" si="1"/>
        <v>72</v>
      </c>
      <c r="B82" s="237">
        <v>2023</v>
      </c>
      <c r="C82" s="237" t="s">
        <v>459</v>
      </c>
      <c r="D82" s="242">
        <v>0.7</v>
      </c>
      <c r="E82" s="243">
        <v>0.7</v>
      </c>
    </row>
    <row r="83" spans="1:5" x14ac:dyDescent="0.25">
      <c r="A83" s="237">
        <f t="shared" si="1"/>
        <v>73</v>
      </c>
      <c r="B83" s="237">
        <v>2023</v>
      </c>
      <c r="C83" s="237" t="s">
        <v>462</v>
      </c>
      <c r="D83" s="242">
        <v>0.7</v>
      </c>
      <c r="E83" s="243">
        <v>0.7</v>
      </c>
    </row>
    <row r="84" spans="1:5" x14ac:dyDescent="0.25">
      <c r="A84" s="237">
        <f t="shared" si="1"/>
        <v>74</v>
      </c>
      <c r="B84" s="237">
        <v>2023</v>
      </c>
      <c r="C84" s="237" t="s">
        <v>465</v>
      </c>
      <c r="D84" s="242">
        <v>0.7</v>
      </c>
      <c r="E84" s="243">
        <v>0</v>
      </c>
    </row>
    <row r="85" spans="1:5" ht="30" x14ac:dyDescent="0.25">
      <c r="A85" s="237">
        <f t="shared" si="1"/>
        <v>75</v>
      </c>
      <c r="B85" s="237">
        <v>2023</v>
      </c>
      <c r="C85" s="237" t="s">
        <v>468</v>
      </c>
      <c r="D85" s="242">
        <v>0.7</v>
      </c>
      <c r="E85" s="243">
        <v>0</v>
      </c>
    </row>
    <row r="86" spans="1:5" ht="30" x14ac:dyDescent="0.25">
      <c r="A86" s="237">
        <f t="shared" si="1"/>
        <v>76</v>
      </c>
      <c r="B86" s="237">
        <v>2023</v>
      </c>
      <c r="C86" s="237" t="s">
        <v>471</v>
      </c>
      <c r="D86" s="242">
        <v>0.7</v>
      </c>
      <c r="E86" s="243">
        <v>0</v>
      </c>
    </row>
    <row r="87" spans="1:5" x14ac:dyDescent="0.25">
      <c r="A87" s="237">
        <f t="shared" si="1"/>
        <v>77</v>
      </c>
      <c r="B87" s="237">
        <v>2023</v>
      </c>
      <c r="C87" s="237" t="s">
        <v>473</v>
      </c>
      <c r="D87" s="242">
        <v>0.7</v>
      </c>
      <c r="E87" s="243">
        <v>0</v>
      </c>
    </row>
    <row r="88" spans="1:5" x14ac:dyDescent="0.25">
      <c r="A88" s="240">
        <f t="shared" si="1"/>
        <v>78</v>
      </c>
      <c r="B88" s="240">
        <v>2023</v>
      </c>
      <c r="C88" s="240" t="s">
        <v>483</v>
      </c>
      <c r="D88" s="242">
        <v>0.7</v>
      </c>
      <c r="E88" s="243">
        <v>0</v>
      </c>
    </row>
    <row r="89" spans="1:5" x14ac:dyDescent="0.25">
      <c r="A89" s="240">
        <f t="shared" si="1"/>
        <v>79</v>
      </c>
      <c r="B89" s="240">
        <v>2023</v>
      </c>
      <c r="C89" s="240" t="s">
        <v>486</v>
      </c>
      <c r="D89" s="242">
        <v>0.7</v>
      </c>
      <c r="E89" s="243">
        <v>0.7</v>
      </c>
    </row>
    <row r="90" spans="1:5" x14ac:dyDescent="0.25">
      <c r="A90" s="240">
        <f t="shared" si="1"/>
        <v>80</v>
      </c>
      <c r="B90" s="240">
        <v>2023</v>
      </c>
      <c r="C90" s="240" t="s">
        <v>531</v>
      </c>
      <c r="D90" s="242">
        <v>0.7</v>
      </c>
      <c r="E90" s="243">
        <v>0.7</v>
      </c>
    </row>
    <row r="91" spans="1:5" x14ac:dyDescent="0.25">
      <c r="A91" s="240">
        <f t="shared" si="1"/>
        <v>81</v>
      </c>
      <c r="B91" s="240">
        <v>2023</v>
      </c>
      <c r="C91" s="240" t="s">
        <v>540</v>
      </c>
      <c r="D91" s="242">
        <v>0.7</v>
      </c>
      <c r="E91" s="243">
        <v>0.7</v>
      </c>
    </row>
    <row r="92" spans="1:5" ht="30.75" customHeight="1" x14ac:dyDescent="0.25">
      <c r="A92" s="240">
        <f t="shared" si="1"/>
        <v>82</v>
      </c>
      <c r="B92" s="240">
        <v>2023</v>
      </c>
      <c r="C92" s="240" t="s">
        <v>493</v>
      </c>
      <c r="D92" s="242">
        <v>0.7</v>
      </c>
      <c r="E92" s="243">
        <v>0</v>
      </c>
    </row>
    <row r="93" spans="1:5" ht="30" x14ac:dyDescent="0.25">
      <c r="A93" s="240">
        <f t="shared" si="1"/>
        <v>83</v>
      </c>
      <c r="B93" s="240">
        <v>2023</v>
      </c>
      <c r="C93" s="240" t="s">
        <v>496</v>
      </c>
      <c r="D93" s="242">
        <v>0.7</v>
      </c>
      <c r="E93" s="243">
        <v>0</v>
      </c>
    </row>
    <row r="94" spans="1:5" x14ac:dyDescent="0.25">
      <c r="A94" s="240">
        <f t="shared" si="1"/>
        <v>84</v>
      </c>
      <c r="B94" s="240">
        <v>2023</v>
      </c>
      <c r="C94" s="240" t="s">
        <v>499</v>
      </c>
      <c r="D94" s="242">
        <v>0.7</v>
      </c>
      <c r="E94" s="243">
        <v>0</v>
      </c>
    </row>
    <row r="95" spans="1:5" x14ac:dyDescent="0.25">
      <c r="A95" s="240">
        <f t="shared" si="1"/>
        <v>85</v>
      </c>
      <c r="B95" s="240">
        <v>2023</v>
      </c>
      <c r="C95" s="240" t="s">
        <v>502</v>
      </c>
      <c r="D95" s="242">
        <v>0.7</v>
      </c>
      <c r="E95" s="243">
        <v>0</v>
      </c>
    </row>
    <row r="96" spans="1:5" x14ac:dyDescent="0.25">
      <c r="A96" s="240">
        <f t="shared" si="1"/>
        <v>86</v>
      </c>
      <c r="B96" s="240">
        <v>2023</v>
      </c>
      <c r="C96" s="240" t="s">
        <v>505</v>
      </c>
      <c r="D96" s="242">
        <v>0.7</v>
      </c>
      <c r="E96" s="243">
        <v>0.7</v>
      </c>
    </row>
    <row r="97" spans="1:7" x14ac:dyDescent="0.25">
      <c r="A97" s="240">
        <f t="shared" si="1"/>
        <v>87</v>
      </c>
      <c r="B97" s="240">
        <v>2023</v>
      </c>
      <c r="C97" s="240" t="s">
        <v>508</v>
      </c>
      <c r="D97" s="242">
        <v>0.7</v>
      </c>
      <c r="E97" s="243">
        <v>0</v>
      </c>
    </row>
    <row r="98" spans="1:7" x14ac:dyDescent="0.25">
      <c r="A98" s="240">
        <f t="shared" si="1"/>
        <v>88</v>
      </c>
      <c r="B98" s="240">
        <v>2023</v>
      </c>
      <c r="C98" s="240" t="s">
        <v>511</v>
      </c>
      <c r="D98" s="242">
        <v>0.7</v>
      </c>
      <c r="E98" s="243">
        <v>0</v>
      </c>
    </row>
    <row r="99" spans="1:7" x14ac:dyDescent="0.25">
      <c r="A99" s="240">
        <f t="shared" si="1"/>
        <v>89</v>
      </c>
      <c r="B99" s="240">
        <v>2023</v>
      </c>
      <c r="C99" s="240" t="s">
        <v>514</v>
      </c>
      <c r="D99" s="242">
        <v>0.7</v>
      </c>
      <c r="E99" s="243">
        <v>0</v>
      </c>
    </row>
    <row r="100" spans="1:7" x14ac:dyDescent="0.25">
      <c r="A100" s="240">
        <f t="shared" si="1"/>
        <v>90</v>
      </c>
      <c r="B100" s="240">
        <v>2023</v>
      </c>
      <c r="C100" s="240" t="s">
        <v>517</v>
      </c>
      <c r="D100" s="242">
        <v>0.7</v>
      </c>
      <c r="E100" s="243">
        <v>0</v>
      </c>
    </row>
    <row r="101" spans="1:7" x14ac:dyDescent="0.25">
      <c r="A101" s="240">
        <f t="shared" si="1"/>
        <v>91</v>
      </c>
      <c r="B101" s="240">
        <v>2023</v>
      </c>
      <c r="C101" s="240" t="s">
        <v>520</v>
      </c>
      <c r="D101" s="242">
        <v>0.7</v>
      </c>
      <c r="E101" s="243">
        <v>0</v>
      </c>
    </row>
    <row r="102" spans="1:7" ht="30" x14ac:dyDescent="0.25">
      <c r="A102" s="240">
        <f t="shared" si="1"/>
        <v>92</v>
      </c>
      <c r="B102" s="240">
        <v>2023</v>
      </c>
      <c r="C102" s="240" t="s">
        <v>532</v>
      </c>
      <c r="D102" s="242">
        <v>0.7</v>
      </c>
      <c r="E102" s="243">
        <v>0.7</v>
      </c>
    </row>
    <row r="103" spans="1:7" ht="30" x14ac:dyDescent="0.25">
      <c r="A103" s="240">
        <f t="shared" si="1"/>
        <v>93</v>
      </c>
      <c r="B103" s="240">
        <v>2023</v>
      </c>
      <c r="C103" s="240" t="s">
        <v>526</v>
      </c>
      <c r="D103" s="242">
        <v>0.7</v>
      </c>
      <c r="E103" s="243">
        <v>0</v>
      </c>
    </row>
    <row r="104" spans="1:7" x14ac:dyDescent="0.25">
      <c r="A104" s="240">
        <f t="shared" si="1"/>
        <v>94</v>
      </c>
      <c r="B104" s="240">
        <v>2023</v>
      </c>
      <c r="C104" s="240" t="s">
        <v>529</v>
      </c>
      <c r="D104" s="242">
        <v>0.7</v>
      </c>
      <c r="E104" s="243">
        <v>0</v>
      </c>
    </row>
    <row r="105" spans="1:7" ht="30" x14ac:dyDescent="0.25">
      <c r="A105" s="240">
        <f t="shared" si="1"/>
        <v>95</v>
      </c>
      <c r="B105" s="102">
        <v>2022</v>
      </c>
      <c r="C105" s="193" t="s">
        <v>265</v>
      </c>
      <c r="D105" s="243">
        <v>0.7</v>
      </c>
      <c r="E105" s="243">
        <v>0</v>
      </c>
    </row>
    <row r="106" spans="1:7" x14ac:dyDescent="0.25">
      <c r="A106" s="328" t="s">
        <v>152</v>
      </c>
      <c r="B106" s="329"/>
      <c r="C106" s="330"/>
      <c r="D106" s="243">
        <f>SUM(D11:D105)</f>
        <v>89.860000000000213</v>
      </c>
      <c r="E106" s="243">
        <f>SUM(E11:E105)</f>
        <v>53.200000000000067</v>
      </c>
    </row>
    <row r="108" spans="1:7" ht="33" customHeight="1" x14ac:dyDescent="0.25">
      <c r="A108" s="270" t="s">
        <v>178</v>
      </c>
      <c r="B108" s="270"/>
      <c r="C108" s="270"/>
      <c r="D108" s="270"/>
      <c r="E108" s="270"/>
      <c r="F108" s="75"/>
      <c r="G108" s="75"/>
    </row>
    <row r="109" spans="1:7" x14ac:dyDescent="0.25">
      <c r="A109" s="74"/>
      <c r="B109" s="74"/>
      <c r="C109" s="74"/>
      <c r="D109" s="74"/>
      <c r="E109" s="74"/>
      <c r="F109" s="75"/>
      <c r="G109" s="75"/>
    </row>
    <row r="110" spans="1:7" ht="15" customHeight="1" x14ac:dyDescent="0.25">
      <c r="A110" s="349" t="s">
        <v>8</v>
      </c>
      <c r="B110" s="354" t="s">
        <v>258</v>
      </c>
      <c r="C110" s="354" t="s">
        <v>37</v>
      </c>
      <c r="D110" s="354" t="s">
        <v>259</v>
      </c>
      <c r="E110" s="354" t="s">
        <v>154</v>
      </c>
    </row>
    <row r="111" spans="1:7" ht="42" customHeight="1" x14ac:dyDescent="0.25">
      <c r="A111" s="349"/>
      <c r="B111" s="355"/>
      <c r="C111" s="355"/>
      <c r="D111" s="355"/>
      <c r="E111" s="355"/>
    </row>
    <row r="112" spans="1:7" x14ac:dyDescent="0.25">
      <c r="A112" s="10">
        <v>1</v>
      </c>
      <c r="B112" s="100">
        <v>2</v>
      </c>
      <c r="C112" s="100">
        <v>3</v>
      </c>
      <c r="D112" s="100">
        <v>4</v>
      </c>
      <c r="E112" s="101">
        <v>5</v>
      </c>
    </row>
    <row r="113" spans="1:7" x14ac:dyDescent="0.25">
      <c r="A113" s="237">
        <v>1</v>
      </c>
      <c r="B113" s="237">
        <v>2023</v>
      </c>
      <c r="C113" s="237" t="s">
        <v>320</v>
      </c>
      <c r="D113" s="243">
        <v>1.1000000000000001</v>
      </c>
      <c r="E113" s="243">
        <v>1.1000000000000001</v>
      </c>
    </row>
    <row r="114" spans="1:7" x14ac:dyDescent="0.25">
      <c r="A114" s="105">
        <v>2</v>
      </c>
      <c r="B114" s="103">
        <v>2023</v>
      </c>
      <c r="C114" s="103" t="s">
        <v>480</v>
      </c>
      <c r="D114" s="243">
        <v>1</v>
      </c>
      <c r="E114" s="243">
        <v>1</v>
      </c>
    </row>
    <row r="115" spans="1:7" x14ac:dyDescent="0.25">
      <c r="A115" s="328" t="s">
        <v>152</v>
      </c>
      <c r="B115" s="329"/>
      <c r="C115" s="330"/>
      <c r="D115" s="243">
        <f>SUM(D113:D114)</f>
        <v>2.1</v>
      </c>
      <c r="E115" s="243">
        <f>SUM(E113:E114)</f>
        <v>2.1</v>
      </c>
    </row>
    <row r="116" spans="1:7" x14ac:dyDescent="0.25">
      <c r="A116" s="51"/>
    </row>
    <row r="117" spans="1:7" ht="29.25" customHeight="1" x14ac:dyDescent="0.25">
      <c r="A117" s="270" t="s">
        <v>214</v>
      </c>
      <c r="B117" s="270"/>
      <c r="C117" s="270"/>
      <c r="D117" s="270"/>
      <c r="E117" s="270"/>
      <c r="F117" s="270"/>
      <c r="G117" s="72"/>
    </row>
    <row r="118" spans="1:7" x14ac:dyDescent="0.25">
      <c r="A118" s="73"/>
      <c r="B118" s="73"/>
      <c r="C118" s="73"/>
      <c r="D118" s="73"/>
      <c r="E118" s="73"/>
      <c r="F118" s="73"/>
      <c r="G118" s="76"/>
    </row>
    <row r="119" spans="1:7" ht="15" customHeight="1" x14ac:dyDescent="0.25">
      <c r="A119" s="349" t="s">
        <v>8</v>
      </c>
      <c r="B119" s="354" t="s">
        <v>258</v>
      </c>
      <c r="C119" s="354" t="s">
        <v>37</v>
      </c>
      <c r="D119" s="354" t="s">
        <v>260</v>
      </c>
      <c r="E119" s="354" t="s">
        <v>213</v>
      </c>
      <c r="F119" s="354" t="s">
        <v>154</v>
      </c>
    </row>
    <row r="120" spans="1:7" ht="40.5" customHeight="1" x14ac:dyDescent="0.25">
      <c r="A120" s="349"/>
      <c r="B120" s="355"/>
      <c r="C120" s="355"/>
      <c r="D120" s="355"/>
      <c r="E120" s="355"/>
      <c r="F120" s="355"/>
    </row>
    <row r="121" spans="1:7" x14ac:dyDescent="0.25">
      <c r="A121" s="10">
        <v>1</v>
      </c>
      <c r="B121" s="100">
        <v>2</v>
      </c>
      <c r="C121" s="100">
        <v>3</v>
      </c>
      <c r="D121" s="100">
        <v>4</v>
      </c>
      <c r="E121" s="101">
        <v>5</v>
      </c>
      <c r="F121" s="10">
        <v>6</v>
      </c>
    </row>
    <row r="122" spans="1:7" x14ac:dyDescent="0.25">
      <c r="A122" s="10">
        <v>1</v>
      </c>
      <c r="B122" s="100" t="s">
        <v>229</v>
      </c>
      <c r="C122" s="105" t="s">
        <v>229</v>
      </c>
      <c r="D122" s="105" t="s">
        <v>229</v>
      </c>
      <c r="E122" s="105" t="s">
        <v>229</v>
      </c>
      <c r="F122" s="105" t="s">
        <v>229</v>
      </c>
    </row>
    <row r="123" spans="1:7" x14ac:dyDescent="0.25">
      <c r="A123" s="10">
        <v>2</v>
      </c>
      <c r="B123" s="105" t="s">
        <v>229</v>
      </c>
      <c r="C123" s="105" t="s">
        <v>229</v>
      </c>
      <c r="D123" s="105" t="s">
        <v>229</v>
      </c>
      <c r="E123" s="105" t="s">
        <v>229</v>
      </c>
      <c r="F123" s="105" t="s">
        <v>229</v>
      </c>
    </row>
    <row r="124" spans="1:7" x14ac:dyDescent="0.25">
      <c r="A124" s="10">
        <v>3</v>
      </c>
      <c r="B124" s="105" t="s">
        <v>229</v>
      </c>
      <c r="C124" s="105" t="s">
        <v>229</v>
      </c>
      <c r="D124" s="105" t="s">
        <v>229</v>
      </c>
      <c r="E124" s="105" t="s">
        <v>229</v>
      </c>
      <c r="F124" s="105" t="s">
        <v>229</v>
      </c>
    </row>
    <row r="125" spans="1:7" x14ac:dyDescent="0.25">
      <c r="A125" s="328" t="s">
        <v>152</v>
      </c>
      <c r="B125" s="329"/>
      <c r="C125" s="330"/>
      <c r="D125" s="10" t="s">
        <v>229</v>
      </c>
      <c r="E125" s="10" t="s">
        <v>229</v>
      </c>
      <c r="F125" s="10" t="s">
        <v>229</v>
      </c>
    </row>
    <row r="127" spans="1:7" x14ac:dyDescent="0.25">
      <c r="A127" s="31" t="s">
        <v>158</v>
      </c>
      <c r="B127" s="31" t="s">
        <v>215</v>
      </c>
    </row>
    <row r="128" spans="1:7" ht="36.75" customHeight="1" x14ac:dyDescent="0.25"/>
    <row r="129" spans="1:15" s="22" customFormat="1" ht="15.75" hidden="1" customHeight="1" x14ac:dyDescent="0.25">
      <c r="A129" s="270" t="s">
        <v>541</v>
      </c>
      <c r="B129" s="270"/>
      <c r="C129" s="270"/>
      <c r="D129" s="270"/>
      <c r="E129" s="73"/>
      <c r="F129" s="73"/>
      <c r="G129" s="76" t="s">
        <v>542</v>
      </c>
      <c r="H129" s="76"/>
      <c r="I129" s="76"/>
      <c r="J129" s="76"/>
      <c r="K129" s="76"/>
      <c r="L129" s="76"/>
      <c r="M129" s="75"/>
      <c r="N129" s="75"/>
      <c r="O129" s="75"/>
    </row>
    <row r="130" spans="1:15" s="12" customFormat="1" ht="24" hidden="1" customHeight="1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ht="24" hidden="1" customHeight="1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ht="24" hidden="1" customHeight="1" x14ac:dyDescent="0.25">
      <c r="A132" s="137"/>
      <c r="B132" s="137"/>
      <c r="C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</row>
    <row r="133" spans="1:15" hidden="1" x14ac:dyDescent="0.25">
      <c r="A133" s="137"/>
      <c r="B133" s="137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</row>
    <row r="134" spans="1:15" hidden="1" x14ac:dyDescent="0.25">
      <c r="A134" s="139"/>
      <c r="B134" s="150" t="s">
        <v>543</v>
      </c>
      <c r="C134" s="140"/>
      <c r="D134" s="141"/>
      <c r="E134" s="139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</row>
    <row r="135" spans="1:15" hidden="1" x14ac:dyDescent="0.25">
      <c r="A135" s="139"/>
      <c r="B135" s="293" t="s">
        <v>102</v>
      </c>
      <c r="C135" s="293"/>
      <c r="D135" s="141"/>
      <c r="E135" s="139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</row>
  </sheetData>
  <sheetProtection formatCells="0" formatColumns="0" formatRows="0" insertColumns="0" insertRows="0" insertHyperlinks="0" deleteColumns="0" deleteRows="0" sort="0" autoFilter="0" pivotTables="0"/>
  <protectedRanges>
    <protectedRange sqref="E84:E105" name="Диапазон9"/>
    <protectedRange sqref="E129:F129" name="Диапазон18_1"/>
    <protectedRange sqref="E129:F129" name="Диапазон2_1_1"/>
    <protectedRange sqref="C129:D129" name="Диапазон18_1_1"/>
    <protectedRange sqref="C129:D129" name="Диапазон2_1_1_1"/>
  </protectedRanges>
  <mergeCells count="25">
    <mergeCell ref="B135:C135"/>
    <mergeCell ref="A106:C106"/>
    <mergeCell ref="A115:C115"/>
    <mergeCell ref="A125:C125"/>
    <mergeCell ref="E119:E120"/>
    <mergeCell ref="A119:A120"/>
    <mergeCell ref="D119:D120"/>
    <mergeCell ref="A110:A111"/>
    <mergeCell ref="E110:E111"/>
    <mergeCell ref="A108:E108"/>
    <mergeCell ref="A117:F117"/>
    <mergeCell ref="B119:B120"/>
    <mergeCell ref="C119:C120"/>
    <mergeCell ref="B110:B111"/>
    <mergeCell ref="C110:C111"/>
    <mergeCell ref="A129:D129"/>
    <mergeCell ref="A8:A9"/>
    <mergeCell ref="A3:G3"/>
    <mergeCell ref="E8:E9"/>
    <mergeCell ref="B4:F4"/>
    <mergeCell ref="F119:F120"/>
    <mergeCell ref="D110:D111"/>
    <mergeCell ref="D8:D9"/>
    <mergeCell ref="C8:C9"/>
    <mergeCell ref="B8:B9"/>
  </mergeCells>
  <pageMargins left="1.1811023622047245" right="0.39370078740157483" top="0.78740157480314965" bottom="0.78740157480314965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K31"/>
  <sheetViews>
    <sheetView topLeftCell="A14" zoomScale="90" zoomScaleNormal="90" workbookViewId="0">
      <selection activeCell="A30" sqref="A30:XFD31"/>
    </sheetView>
  </sheetViews>
  <sheetFormatPr defaultRowHeight="15.75" x14ac:dyDescent="0.25"/>
  <cols>
    <col min="1" max="1" width="9.140625" style="2"/>
    <col min="2" max="2" width="31.42578125" style="2" customWidth="1"/>
    <col min="3" max="4" width="9.140625" style="2"/>
    <col min="5" max="5" width="14.85546875" style="2" customWidth="1"/>
    <col min="6" max="6" width="15" style="2" customWidth="1"/>
    <col min="7" max="7" width="12.5703125" style="2" customWidth="1"/>
    <col min="8" max="9" width="9.140625" style="2"/>
    <col min="10" max="10" width="14.85546875" style="2" customWidth="1"/>
    <col min="11" max="11" width="15" style="2" customWidth="1"/>
    <col min="12" max="12" width="12.5703125" style="2" customWidth="1"/>
    <col min="13" max="14" width="9.140625" style="2"/>
    <col min="15" max="16" width="15" style="2" customWidth="1"/>
    <col min="17" max="17" width="13" style="2" customWidth="1"/>
    <col min="18" max="19" width="9.140625" style="2"/>
    <col min="20" max="21" width="15" style="2" customWidth="1"/>
    <col min="22" max="22" width="13" style="2" customWidth="1"/>
    <col min="23" max="24" width="9.140625" style="2"/>
    <col min="25" max="26" width="15" style="2" customWidth="1"/>
    <col min="27" max="27" width="13" style="2" customWidth="1"/>
    <col min="28" max="16384" width="9.140625" style="2"/>
  </cols>
  <sheetData>
    <row r="1" spans="1:37" x14ac:dyDescent="0.25">
      <c r="AH1" s="56"/>
      <c r="AI1" s="57" t="s">
        <v>48</v>
      </c>
      <c r="AJ1" s="56"/>
      <c r="AK1" s="57" t="s">
        <v>48</v>
      </c>
    </row>
    <row r="2" spans="1:37" x14ac:dyDescent="0.25">
      <c r="AE2" s="5"/>
      <c r="AG2" s="5"/>
      <c r="AH2" s="5"/>
      <c r="AI2" s="5"/>
      <c r="AJ2" s="5"/>
      <c r="AK2" s="5"/>
    </row>
    <row r="3" spans="1:37" ht="36.75" customHeight="1" x14ac:dyDescent="0.25">
      <c r="A3" s="284" t="s">
        <v>230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</row>
    <row r="4" spans="1:37" ht="21" customHeight="1" x14ac:dyDescent="0.2">
      <c r="A4" s="287" t="s">
        <v>216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</row>
    <row r="5" spans="1:37" ht="21" customHeight="1" x14ac:dyDescent="0.25">
      <c r="A5" s="288" t="s">
        <v>139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</row>
    <row r="6" spans="1:37" ht="21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77"/>
      <c r="S6" s="77"/>
      <c r="T6" s="77"/>
      <c r="U6" s="77"/>
      <c r="V6" s="77"/>
      <c r="W6" s="159"/>
      <c r="X6" s="159"/>
      <c r="Y6" s="159"/>
      <c r="Z6" s="159"/>
      <c r="AA6" s="159"/>
      <c r="AB6" s="28"/>
      <c r="AC6" s="28"/>
      <c r="AD6" s="77"/>
      <c r="AE6" s="77"/>
      <c r="AF6" s="28"/>
      <c r="AG6" s="28"/>
      <c r="AH6" s="28"/>
      <c r="AI6" s="28"/>
      <c r="AJ6" s="159"/>
      <c r="AK6" s="159"/>
    </row>
    <row r="8" spans="1:37" ht="15.75" customHeight="1" thickBot="1" x14ac:dyDescent="0.3">
      <c r="A8" s="277" t="s">
        <v>8</v>
      </c>
      <c r="B8" s="273" t="s">
        <v>33</v>
      </c>
      <c r="C8" s="274" t="s">
        <v>34</v>
      </c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6"/>
      <c r="AB8" s="272" t="s">
        <v>35</v>
      </c>
      <c r="AC8" s="272"/>
      <c r="AD8" s="272"/>
      <c r="AE8" s="272"/>
      <c r="AF8" s="272"/>
      <c r="AG8" s="272"/>
      <c r="AH8" s="272"/>
      <c r="AI8" s="272"/>
      <c r="AJ8" s="273"/>
      <c r="AK8" s="273"/>
    </row>
    <row r="9" spans="1:37" ht="15.75" customHeight="1" thickBot="1" x14ac:dyDescent="0.3">
      <c r="A9" s="289"/>
      <c r="B9" s="291"/>
      <c r="C9" s="285" t="s">
        <v>61</v>
      </c>
      <c r="D9" s="286"/>
      <c r="E9" s="286"/>
      <c r="F9" s="286"/>
      <c r="G9" s="286"/>
      <c r="H9" s="285" t="s">
        <v>218</v>
      </c>
      <c r="I9" s="286"/>
      <c r="J9" s="286"/>
      <c r="K9" s="286"/>
      <c r="L9" s="283"/>
      <c r="M9" s="278" t="s">
        <v>219</v>
      </c>
      <c r="N9" s="278"/>
      <c r="O9" s="278"/>
      <c r="P9" s="278"/>
      <c r="Q9" s="278"/>
      <c r="R9" s="278" t="s">
        <v>220</v>
      </c>
      <c r="S9" s="278"/>
      <c r="T9" s="278"/>
      <c r="U9" s="278"/>
      <c r="V9" s="278"/>
      <c r="W9" s="277" t="s">
        <v>221</v>
      </c>
      <c r="X9" s="277"/>
      <c r="Y9" s="278"/>
      <c r="Z9" s="278"/>
      <c r="AA9" s="278"/>
      <c r="AB9" s="278" t="s">
        <v>61</v>
      </c>
      <c r="AC9" s="278"/>
      <c r="AD9" s="278" t="s">
        <v>218</v>
      </c>
      <c r="AE9" s="278"/>
      <c r="AF9" s="278" t="s">
        <v>219</v>
      </c>
      <c r="AG9" s="278"/>
      <c r="AH9" s="278" t="s">
        <v>220</v>
      </c>
      <c r="AI9" s="285"/>
      <c r="AJ9" s="279" t="s">
        <v>221</v>
      </c>
      <c r="AK9" s="281"/>
    </row>
    <row r="10" spans="1:37" ht="15.75" customHeight="1" x14ac:dyDescent="0.25">
      <c r="A10" s="289"/>
      <c r="B10" s="291"/>
      <c r="C10" s="278" t="s">
        <v>25</v>
      </c>
      <c r="D10" s="278" t="s">
        <v>26</v>
      </c>
      <c r="E10" s="278" t="s">
        <v>59</v>
      </c>
      <c r="F10" s="278"/>
      <c r="G10" s="278"/>
      <c r="H10" s="278" t="s">
        <v>25</v>
      </c>
      <c r="I10" s="278" t="s">
        <v>26</v>
      </c>
      <c r="J10" s="278" t="s">
        <v>59</v>
      </c>
      <c r="K10" s="278"/>
      <c r="L10" s="278"/>
      <c r="M10" s="278" t="s">
        <v>25</v>
      </c>
      <c r="N10" s="278" t="s">
        <v>26</v>
      </c>
      <c r="O10" s="278" t="s">
        <v>59</v>
      </c>
      <c r="P10" s="278"/>
      <c r="Q10" s="278"/>
      <c r="R10" s="278" t="s">
        <v>25</v>
      </c>
      <c r="S10" s="278" t="s">
        <v>26</v>
      </c>
      <c r="T10" s="278" t="s">
        <v>59</v>
      </c>
      <c r="U10" s="278"/>
      <c r="V10" s="285"/>
      <c r="W10" s="279" t="s">
        <v>25</v>
      </c>
      <c r="X10" s="281" t="s">
        <v>26</v>
      </c>
      <c r="Y10" s="283" t="s">
        <v>59</v>
      </c>
      <c r="Z10" s="278"/>
      <c r="AA10" s="278"/>
      <c r="AB10" s="4"/>
      <c r="AC10" s="4"/>
      <c r="AD10" s="78"/>
      <c r="AE10" s="78"/>
      <c r="AF10" s="4"/>
      <c r="AG10" s="4"/>
      <c r="AH10" s="4"/>
      <c r="AI10" s="184"/>
      <c r="AJ10" s="194"/>
      <c r="AK10" s="195"/>
    </row>
    <row r="11" spans="1:37" ht="139.5" customHeight="1" x14ac:dyDescent="0.25">
      <c r="A11" s="290"/>
      <c r="B11" s="292"/>
      <c r="C11" s="278"/>
      <c r="D11" s="278"/>
      <c r="E11" s="4" t="s">
        <v>56</v>
      </c>
      <c r="F11" s="4" t="s">
        <v>57</v>
      </c>
      <c r="G11" s="4" t="s">
        <v>58</v>
      </c>
      <c r="H11" s="278"/>
      <c r="I11" s="278"/>
      <c r="J11" s="4" t="s">
        <v>56</v>
      </c>
      <c r="K11" s="4" t="s">
        <v>57</v>
      </c>
      <c r="L11" s="4" t="s">
        <v>58</v>
      </c>
      <c r="M11" s="278"/>
      <c r="N11" s="278"/>
      <c r="O11" s="4" t="s">
        <v>56</v>
      </c>
      <c r="P11" s="4" t="s">
        <v>57</v>
      </c>
      <c r="Q11" s="4" t="s">
        <v>58</v>
      </c>
      <c r="R11" s="278"/>
      <c r="S11" s="278"/>
      <c r="T11" s="78" t="s">
        <v>56</v>
      </c>
      <c r="U11" s="78" t="s">
        <v>57</v>
      </c>
      <c r="V11" s="184" t="s">
        <v>58</v>
      </c>
      <c r="W11" s="280"/>
      <c r="X11" s="282"/>
      <c r="Y11" s="185" t="s">
        <v>56</v>
      </c>
      <c r="Z11" s="158" t="s">
        <v>57</v>
      </c>
      <c r="AA11" s="158" t="s">
        <v>58</v>
      </c>
      <c r="AB11" s="4" t="s">
        <v>25</v>
      </c>
      <c r="AC11" s="4" t="s">
        <v>26</v>
      </c>
      <c r="AD11" s="78" t="s">
        <v>25</v>
      </c>
      <c r="AE11" s="78" t="s">
        <v>26</v>
      </c>
      <c r="AF11" s="4" t="s">
        <v>25</v>
      </c>
      <c r="AG11" s="4" t="s">
        <v>26</v>
      </c>
      <c r="AH11" s="4" t="s">
        <v>25</v>
      </c>
      <c r="AI11" s="184" t="s">
        <v>26</v>
      </c>
      <c r="AJ11" s="194" t="s">
        <v>25</v>
      </c>
      <c r="AK11" s="195" t="s">
        <v>26</v>
      </c>
    </row>
    <row r="12" spans="1:37" ht="90" x14ac:dyDescent="0.25">
      <c r="A12" s="9">
        <v>1</v>
      </c>
      <c r="B12" s="81" t="s">
        <v>222</v>
      </c>
      <c r="C12" s="81">
        <v>3206.78</v>
      </c>
      <c r="D12" s="85">
        <v>0</v>
      </c>
      <c r="E12" s="82" t="s">
        <v>229</v>
      </c>
      <c r="F12" s="82" t="s">
        <v>229</v>
      </c>
      <c r="G12" s="82" t="s">
        <v>229</v>
      </c>
      <c r="H12" s="85">
        <v>0</v>
      </c>
      <c r="I12" s="85">
        <v>0</v>
      </c>
      <c r="J12" s="82" t="s">
        <v>229</v>
      </c>
      <c r="K12" s="82" t="s">
        <v>229</v>
      </c>
      <c r="L12" s="82" t="s">
        <v>229</v>
      </c>
      <c r="M12" s="85">
        <v>0</v>
      </c>
      <c r="N12" s="85">
        <v>0</v>
      </c>
      <c r="O12" s="82" t="s">
        <v>229</v>
      </c>
      <c r="P12" s="82" t="s">
        <v>229</v>
      </c>
      <c r="Q12" s="82" t="s">
        <v>229</v>
      </c>
      <c r="R12" s="85">
        <v>0</v>
      </c>
      <c r="S12" s="85">
        <v>0</v>
      </c>
      <c r="T12" s="82" t="s">
        <v>229</v>
      </c>
      <c r="U12" s="82" t="s">
        <v>229</v>
      </c>
      <c r="V12" s="184" t="s">
        <v>229</v>
      </c>
      <c r="W12" s="201">
        <v>0</v>
      </c>
      <c r="X12" s="202">
        <v>0</v>
      </c>
      <c r="Y12" s="185" t="s">
        <v>229</v>
      </c>
      <c r="Z12" s="158" t="s">
        <v>229</v>
      </c>
      <c r="AA12" s="158" t="s">
        <v>229</v>
      </c>
      <c r="AB12" s="82" t="s">
        <v>228</v>
      </c>
      <c r="AC12" s="82" t="s">
        <v>229</v>
      </c>
      <c r="AD12" s="82" t="s">
        <v>229</v>
      </c>
      <c r="AE12" s="82" t="s">
        <v>229</v>
      </c>
      <c r="AF12" s="82" t="s">
        <v>229</v>
      </c>
      <c r="AG12" s="82" t="s">
        <v>229</v>
      </c>
      <c r="AH12" s="82" t="s">
        <v>229</v>
      </c>
      <c r="AI12" s="184" t="s">
        <v>229</v>
      </c>
      <c r="AJ12" s="194" t="s">
        <v>229</v>
      </c>
      <c r="AK12" s="195" t="s">
        <v>229</v>
      </c>
    </row>
    <row r="13" spans="1:37" ht="90" x14ac:dyDescent="0.25">
      <c r="A13" s="79">
        <f>A12+1</f>
        <v>2</v>
      </c>
      <c r="B13" s="81" t="s">
        <v>223</v>
      </c>
      <c r="C13" s="85">
        <v>0</v>
      </c>
      <c r="D13" s="85">
        <v>0</v>
      </c>
      <c r="E13" s="82" t="s">
        <v>229</v>
      </c>
      <c r="F13" s="82" t="s">
        <v>229</v>
      </c>
      <c r="G13" s="82" t="s">
        <v>229</v>
      </c>
      <c r="H13" s="81">
        <v>8576.59</v>
      </c>
      <c r="I13" s="81">
        <v>176.86</v>
      </c>
      <c r="J13" s="82" t="s">
        <v>229</v>
      </c>
      <c r="K13" s="82" t="s">
        <v>229</v>
      </c>
      <c r="L13" s="82" t="s">
        <v>229</v>
      </c>
      <c r="M13" s="85">
        <v>0</v>
      </c>
      <c r="N13" s="85">
        <v>0</v>
      </c>
      <c r="O13" s="82" t="s">
        <v>229</v>
      </c>
      <c r="P13" s="82" t="s">
        <v>229</v>
      </c>
      <c r="Q13" s="82" t="s">
        <v>229</v>
      </c>
      <c r="R13" s="85">
        <v>0</v>
      </c>
      <c r="S13" s="85">
        <v>0</v>
      </c>
      <c r="T13" s="82" t="s">
        <v>229</v>
      </c>
      <c r="U13" s="82" t="s">
        <v>229</v>
      </c>
      <c r="V13" s="184" t="s">
        <v>229</v>
      </c>
      <c r="W13" s="201">
        <v>0</v>
      </c>
      <c r="X13" s="202">
        <v>0</v>
      </c>
      <c r="Y13" s="185" t="s">
        <v>229</v>
      </c>
      <c r="Z13" s="158" t="s">
        <v>229</v>
      </c>
      <c r="AA13" s="158" t="s">
        <v>229</v>
      </c>
      <c r="AB13" s="82" t="s">
        <v>229</v>
      </c>
      <c r="AC13" s="82" t="s">
        <v>229</v>
      </c>
      <c r="AD13" s="82" t="s">
        <v>228</v>
      </c>
      <c r="AE13" s="82" t="s">
        <v>228</v>
      </c>
      <c r="AF13" s="82" t="s">
        <v>229</v>
      </c>
      <c r="AG13" s="82" t="s">
        <v>229</v>
      </c>
      <c r="AH13" s="82" t="s">
        <v>229</v>
      </c>
      <c r="AI13" s="184" t="s">
        <v>229</v>
      </c>
      <c r="AJ13" s="194" t="s">
        <v>229</v>
      </c>
      <c r="AK13" s="195" t="s">
        <v>229</v>
      </c>
    </row>
    <row r="14" spans="1:37" ht="126" x14ac:dyDescent="0.25">
      <c r="A14" s="79">
        <f t="shared" ref="A14:A17" si="0">A13+1</f>
        <v>3</v>
      </c>
      <c r="B14" s="81" t="s">
        <v>224</v>
      </c>
      <c r="C14" s="85">
        <v>0</v>
      </c>
      <c r="D14" s="85">
        <v>0</v>
      </c>
      <c r="E14" s="82" t="s">
        <v>229</v>
      </c>
      <c r="F14" s="82" t="s">
        <v>229</v>
      </c>
      <c r="G14" s="82" t="s">
        <v>229</v>
      </c>
      <c r="H14" s="85">
        <v>0</v>
      </c>
      <c r="I14" s="85">
        <v>0</v>
      </c>
      <c r="J14" s="82" t="s">
        <v>229</v>
      </c>
      <c r="K14" s="82" t="s">
        <v>229</v>
      </c>
      <c r="L14" s="82" t="s">
        <v>229</v>
      </c>
      <c r="M14" s="80">
        <v>5495.25</v>
      </c>
      <c r="N14" s="85">
        <v>0</v>
      </c>
      <c r="O14" s="82" t="s">
        <v>229</v>
      </c>
      <c r="P14" s="82" t="s">
        <v>229</v>
      </c>
      <c r="Q14" s="82" t="s">
        <v>229</v>
      </c>
      <c r="R14" s="85">
        <v>0</v>
      </c>
      <c r="S14" s="85">
        <v>1360.97</v>
      </c>
      <c r="T14" s="82" t="s">
        <v>229</v>
      </c>
      <c r="U14" s="82" t="s">
        <v>229</v>
      </c>
      <c r="V14" s="184" t="s">
        <v>262</v>
      </c>
      <c r="W14" s="201">
        <v>0</v>
      </c>
      <c r="X14" s="202">
        <v>790.1</v>
      </c>
      <c r="Y14" s="185" t="s">
        <v>229</v>
      </c>
      <c r="Z14" s="158" t="s">
        <v>229</v>
      </c>
      <c r="AA14" s="158" t="s">
        <v>229</v>
      </c>
      <c r="AB14" s="83" t="s">
        <v>229</v>
      </c>
      <c r="AC14" s="83" t="s">
        <v>229</v>
      </c>
      <c r="AD14" s="83" t="s">
        <v>229</v>
      </c>
      <c r="AE14" s="83" t="s">
        <v>229</v>
      </c>
      <c r="AF14" s="82" t="s">
        <v>228</v>
      </c>
      <c r="AG14" s="83" t="s">
        <v>229</v>
      </c>
      <c r="AH14" s="83" t="s">
        <v>229</v>
      </c>
      <c r="AI14" s="184" t="s">
        <v>228</v>
      </c>
      <c r="AJ14" s="196" t="s">
        <v>229</v>
      </c>
      <c r="AK14" s="197" t="s">
        <v>228</v>
      </c>
    </row>
    <row r="15" spans="1:37" ht="47.25" x14ac:dyDescent="0.25">
      <c r="A15" s="79">
        <f t="shared" si="0"/>
        <v>4</v>
      </c>
      <c r="B15" s="81" t="s">
        <v>225</v>
      </c>
      <c r="C15" s="85">
        <v>0</v>
      </c>
      <c r="D15" s="85">
        <v>0</v>
      </c>
      <c r="E15" s="82" t="s">
        <v>229</v>
      </c>
      <c r="F15" s="82" t="s">
        <v>229</v>
      </c>
      <c r="G15" s="82" t="s">
        <v>229</v>
      </c>
      <c r="H15" s="85">
        <v>0</v>
      </c>
      <c r="I15" s="85">
        <v>0</v>
      </c>
      <c r="J15" s="82" t="s">
        <v>229</v>
      </c>
      <c r="K15" s="82" t="s">
        <v>229</v>
      </c>
      <c r="L15" s="82" t="s">
        <v>229</v>
      </c>
      <c r="M15" s="80">
        <v>3003.43</v>
      </c>
      <c r="N15" s="85">
        <v>0</v>
      </c>
      <c r="O15" s="82" t="s">
        <v>229</v>
      </c>
      <c r="P15" s="82" t="s">
        <v>229</v>
      </c>
      <c r="Q15" s="82" t="s">
        <v>229</v>
      </c>
      <c r="R15" s="85">
        <v>0</v>
      </c>
      <c r="S15" s="85">
        <v>0</v>
      </c>
      <c r="T15" s="82" t="s">
        <v>229</v>
      </c>
      <c r="U15" s="82" t="s">
        <v>229</v>
      </c>
      <c r="V15" s="184" t="s">
        <v>229</v>
      </c>
      <c r="W15" s="201">
        <v>0</v>
      </c>
      <c r="X15" s="202">
        <v>0</v>
      </c>
      <c r="Y15" s="185" t="s">
        <v>229</v>
      </c>
      <c r="Z15" s="158" t="s">
        <v>229</v>
      </c>
      <c r="AA15" s="158" t="s">
        <v>229</v>
      </c>
      <c r="AB15" s="83" t="s">
        <v>229</v>
      </c>
      <c r="AC15" s="83" t="s">
        <v>229</v>
      </c>
      <c r="AD15" s="83" t="s">
        <v>229</v>
      </c>
      <c r="AE15" s="83" t="s">
        <v>229</v>
      </c>
      <c r="AF15" s="158" t="s">
        <v>228</v>
      </c>
      <c r="AG15" s="83" t="s">
        <v>229</v>
      </c>
      <c r="AH15" s="83" t="s">
        <v>229</v>
      </c>
      <c r="AI15" s="184" t="s">
        <v>229</v>
      </c>
      <c r="AJ15" s="196" t="s">
        <v>229</v>
      </c>
      <c r="AK15" s="195" t="s">
        <v>229</v>
      </c>
    </row>
    <row r="16" spans="1:37" ht="141.75" x14ac:dyDescent="0.25">
      <c r="A16" s="79">
        <f t="shared" si="0"/>
        <v>5</v>
      </c>
      <c r="B16" s="81" t="s">
        <v>226</v>
      </c>
      <c r="C16" s="85">
        <v>0</v>
      </c>
      <c r="D16" s="85">
        <v>0</v>
      </c>
      <c r="E16" s="82" t="s">
        <v>229</v>
      </c>
      <c r="F16" s="82" t="s">
        <v>229</v>
      </c>
      <c r="G16" s="82" t="s">
        <v>229</v>
      </c>
      <c r="H16" s="85">
        <v>0</v>
      </c>
      <c r="I16" s="81">
        <v>560.84</v>
      </c>
      <c r="J16" s="82" t="s">
        <v>229</v>
      </c>
      <c r="K16" s="82" t="s">
        <v>229</v>
      </c>
      <c r="L16" s="82" t="s">
        <v>229</v>
      </c>
      <c r="M16" s="85">
        <v>0</v>
      </c>
      <c r="N16" s="85">
        <v>0</v>
      </c>
      <c r="O16" s="82" t="s">
        <v>229</v>
      </c>
      <c r="P16" s="82" t="s">
        <v>229</v>
      </c>
      <c r="Q16" s="82" t="s">
        <v>229</v>
      </c>
      <c r="R16" s="85">
        <v>3123.56</v>
      </c>
      <c r="S16" s="85">
        <v>1933.98</v>
      </c>
      <c r="T16" s="82" t="s">
        <v>229</v>
      </c>
      <c r="U16" s="82" t="s">
        <v>229</v>
      </c>
      <c r="V16" s="184" t="s">
        <v>261</v>
      </c>
      <c r="W16" s="201">
        <v>0</v>
      </c>
      <c r="X16" s="202">
        <v>0</v>
      </c>
      <c r="Y16" s="185" t="s">
        <v>229</v>
      </c>
      <c r="Z16" s="158" t="s">
        <v>229</v>
      </c>
      <c r="AA16" s="158" t="s">
        <v>229</v>
      </c>
      <c r="AB16" s="83" t="s">
        <v>229</v>
      </c>
      <c r="AC16" s="83" t="s">
        <v>229</v>
      </c>
      <c r="AD16" s="83" t="s">
        <v>229</v>
      </c>
      <c r="AE16" s="158" t="s">
        <v>228</v>
      </c>
      <c r="AF16" s="82" t="s">
        <v>229</v>
      </c>
      <c r="AG16" s="82" t="s">
        <v>229</v>
      </c>
      <c r="AH16" s="82" t="s">
        <v>228</v>
      </c>
      <c r="AI16" s="184" t="s">
        <v>228</v>
      </c>
      <c r="AJ16" s="194" t="s">
        <v>229</v>
      </c>
      <c r="AK16" s="195" t="s">
        <v>229</v>
      </c>
    </row>
    <row r="17" spans="1:37" ht="47.25" x14ac:dyDescent="0.25">
      <c r="A17" s="79">
        <f t="shared" si="0"/>
        <v>6</v>
      </c>
      <c r="B17" s="81" t="s">
        <v>227</v>
      </c>
      <c r="C17" s="85">
        <v>0</v>
      </c>
      <c r="D17" s="85">
        <v>0</v>
      </c>
      <c r="E17" s="82" t="s">
        <v>229</v>
      </c>
      <c r="F17" s="82" t="s">
        <v>229</v>
      </c>
      <c r="G17" s="82" t="s">
        <v>229</v>
      </c>
      <c r="H17" s="85">
        <v>0</v>
      </c>
      <c r="I17" s="85">
        <v>0</v>
      </c>
      <c r="J17" s="82" t="s">
        <v>229</v>
      </c>
      <c r="K17" s="82" t="s">
        <v>229</v>
      </c>
      <c r="L17" s="82" t="s">
        <v>229</v>
      </c>
      <c r="M17" s="85">
        <v>0</v>
      </c>
      <c r="N17" s="85">
        <v>0</v>
      </c>
      <c r="O17" s="82" t="s">
        <v>229</v>
      </c>
      <c r="P17" s="82" t="s">
        <v>229</v>
      </c>
      <c r="Q17" s="82" t="s">
        <v>229</v>
      </c>
      <c r="R17" s="85">
        <v>0</v>
      </c>
      <c r="S17" s="85">
        <v>0</v>
      </c>
      <c r="T17" s="82" t="s">
        <v>229</v>
      </c>
      <c r="U17" s="82" t="s">
        <v>229</v>
      </c>
      <c r="V17" s="184" t="s">
        <v>229</v>
      </c>
      <c r="W17" s="201">
        <v>3248.51</v>
      </c>
      <c r="X17" s="202">
        <v>0</v>
      </c>
      <c r="Y17" s="185" t="s">
        <v>229</v>
      </c>
      <c r="Z17" s="158" t="s">
        <v>229</v>
      </c>
      <c r="AA17" s="158" t="s">
        <v>229</v>
      </c>
      <c r="AB17" s="83" t="s">
        <v>229</v>
      </c>
      <c r="AC17" s="83" t="s">
        <v>229</v>
      </c>
      <c r="AD17" s="83" t="s">
        <v>229</v>
      </c>
      <c r="AE17" s="158" t="s">
        <v>229</v>
      </c>
      <c r="AF17" s="83" t="s">
        <v>229</v>
      </c>
      <c r="AG17" s="83" t="s">
        <v>229</v>
      </c>
      <c r="AH17" s="83" t="s">
        <v>229</v>
      </c>
      <c r="AI17" s="186" t="s">
        <v>229</v>
      </c>
      <c r="AJ17" s="194" t="s">
        <v>228</v>
      </c>
      <c r="AK17" s="198" t="s">
        <v>229</v>
      </c>
    </row>
    <row r="18" spans="1:37" ht="16.5" thickBot="1" x14ac:dyDescent="0.3">
      <c r="A18" s="9"/>
      <c r="B18" s="9" t="s">
        <v>159</v>
      </c>
      <c r="C18" s="9">
        <f>SUM(C12:C17)</f>
        <v>3206.78</v>
      </c>
      <c r="D18" s="81">
        <f t="shared" ref="D18:S18" si="1">SUM(D12:D17)</f>
        <v>0</v>
      </c>
      <c r="E18" s="82" t="s">
        <v>229</v>
      </c>
      <c r="F18" s="82" t="s">
        <v>229</v>
      </c>
      <c r="G18" s="82" t="s">
        <v>229</v>
      </c>
      <c r="H18" s="81">
        <f t="shared" si="1"/>
        <v>8576.59</v>
      </c>
      <c r="I18" s="81">
        <f t="shared" si="1"/>
        <v>737.7</v>
      </c>
      <c r="J18" s="82" t="s">
        <v>229</v>
      </c>
      <c r="K18" s="82" t="s">
        <v>229</v>
      </c>
      <c r="L18" s="82" t="s">
        <v>229</v>
      </c>
      <c r="M18" s="81">
        <f t="shared" si="1"/>
        <v>8498.68</v>
      </c>
      <c r="N18" s="81">
        <f t="shared" si="1"/>
        <v>0</v>
      </c>
      <c r="O18" s="82" t="s">
        <v>229</v>
      </c>
      <c r="P18" s="82" t="s">
        <v>229</v>
      </c>
      <c r="Q18" s="82" t="s">
        <v>229</v>
      </c>
      <c r="R18" s="81">
        <f t="shared" si="1"/>
        <v>3123.56</v>
      </c>
      <c r="S18" s="81">
        <f t="shared" si="1"/>
        <v>3294.95</v>
      </c>
      <c r="T18" s="82" t="s">
        <v>229</v>
      </c>
      <c r="U18" s="82" t="s">
        <v>229</v>
      </c>
      <c r="V18" s="186" t="s">
        <v>229</v>
      </c>
      <c r="W18" s="199">
        <f t="shared" ref="W18:X18" si="2">SUM(W12:W17)</f>
        <v>3248.51</v>
      </c>
      <c r="X18" s="200">
        <f t="shared" si="2"/>
        <v>790.1</v>
      </c>
      <c r="Y18" s="185" t="s">
        <v>229</v>
      </c>
      <c r="Z18" s="158" t="s">
        <v>229</v>
      </c>
      <c r="AA18" s="160" t="s">
        <v>229</v>
      </c>
      <c r="AB18" s="83" t="s">
        <v>229</v>
      </c>
      <c r="AC18" s="83" t="s">
        <v>229</v>
      </c>
      <c r="AD18" s="83" t="s">
        <v>229</v>
      </c>
      <c r="AE18" s="83" t="s">
        <v>229</v>
      </c>
      <c r="AF18" s="83" t="s">
        <v>229</v>
      </c>
      <c r="AG18" s="83" t="s">
        <v>229</v>
      </c>
      <c r="AH18" s="83" t="s">
        <v>229</v>
      </c>
      <c r="AI18" s="186" t="s">
        <v>229</v>
      </c>
      <c r="AJ18" s="199" t="s">
        <v>229</v>
      </c>
      <c r="AK18" s="200" t="s">
        <v>229</v>
      </c>
    </row>
    <row r="19" spans="1:37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37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37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37" s="22" customFormat="1" ht="15.75" hidden="1" customHeight="1" x14ac:dyDescent="0.25">
      <c r="A22" s="270" t="s">
        <v>541</v>
      </c>
      <c r="B22" s="270"/>
      <c r="C22" s="270"/>
      <c r="D22" s="270"/>
      <c r="E22" s="73"/>
      <c r="F22" s="73"/>
      <c r="G22" s="139"/>
      <c r="H22" s="271"/>
      <c r="I22" s="271"/>
      <c r="J22" s="271" t="s">
        <v>542</v>
      </c>
      <c r="K22" s="271"/>
      <c r="L22" s="271"/>
      <c r="M22" s="271"/>
      <c r="N22" s="271"/>
      <c r="O22" s="271"/>
    </row>
    <row r="23" spans="1:37" s="12" customFormat="1" x14ac:dyDescent="0.25">
      <c r="A23" s="139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37" s="12" customFormat="1" x14ac:dyDescent="0.25">
      <c r="A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</row>
    <row r="25" spans="1:37" s="12" customFormat="1" x14ac:dyDescent="0.25">
      <c r="A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</row>
    <row r="26" spans="1:37" s="12" customFormat="1" x14ac:dyDescent="0.2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30" spans="1:37" hidden="1" x14ac:dyDescent="0.2">
      <c r="A30" s="150" t="s">
        <v>543</v>
      </c>
      <c r="B30" s="140"/>
      <c r="C30" s="141"/>
    </row>
    <row r="31" spans="1:37" hidden="1" x14ac:dyDescent="0.2">
      <c r="A31" s="293" t="s">
        <v>102</v>
      </c>
      <c r="B31" s="293"/>
      <c r="C31" s="141"/>
    </row>
  </sheetData>
  <protectedRanges>
    <protectedRange sqref="E22:F22 H22:I22" name="Диапазон18"/>
    <protectedRange sqref="E22:F22" name="Диапазон2_1"/>
    <protectedRange sqref="C22:D22" name="Диапазон18_1"/>
    <protectedRange sqref="C22:D22" name="Диапазон2_1_1"/>
  </protectedRanges>
  <mergeCells count="36">
    <mergeCell ref="A22:D22"/>
    <mergeCell ref="H22:I22"/>
    <mergeCell ref="J22:O22"/>
    <mergeCell ref="A31:B31"/>
    <mergeCell ref="C10:C11"/>
    <mergeCell ref="D10:D11"/>
    <mergeCell ref="E10:G10"/>
    <mergeCell ref="I10:I11"/>
    <mergeCell ref="H10:H11"/>
    <mergeCell ref="A3:AI3"/>
    <mergeCell ref="C9:G9"/>
    <mergeCell ref="AH9:AI9"/>
    <mergeCell ref="AF9:AG9"/>
    <mergeCell ref="AB9:AC9"/>
    <mergeCell ref="A4:AI4"/>
    <mergeCell ref="A5:AI5"/>
    <mergeCell ref="A8:A11"/>
    <mergeCell ref="B8:B11"/>
    <mergeCell ref="R9:V9"/>
    <mergeCell ref="R10:R11"/>
    <mergeCell ref="S10:S11"/>
    <mergeCell ref="T10:V10"/>
    <mergeCell ref="H9:L9"/>
    <mergeCell ref="M9:Q9"/>
    <mergeCell ref="J10:L10"/>
    <mergeCell ref="AB8:AK8"/>
    <mergeCell ref="C8:AA8"/>
    <mergeCell ref="W9:AA9"/>
    <mergeCell ref="W10:W11"/>
    <mergeCell ref="X10:X11"/>
    <mergeCell ref="Y10:AA10"/>
    <mergeCell ref="AJ9:AK9"/>
    <mergeCell ref="AD9:AE9"/>
    <mergeCell ref="M10:M11"/>
    <mergeCell ref="N10:N11"/>
    <mergeCell ref="O10:Q10"/>
  </mergeCells>
  <pageMargins left="1.1811023622047243" right="0.39370078740157483" top="0.78740157480314965" bottom="0.78740157480314965" header="0.31496062992125984" footer="0.31496062992125984"/>
  <pageSetup paperSize="9" scale="2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31"/>
  <sheetViews>
    <sheetView view="pageBreakPreview" zoomScale="60" zoomScaleNormal="90" workbookViewId="0">
      <selection activeCell="H42" sqref="H42"/>
    </sheetView>
  </sheetViews>
  <sheetFormatPr defaultRowHeight="15" x14ac:dyDescent="0.25"/>
  <cols>
    <col min="1" max="1" width="9.140625" style="108"/>
    <col min="2" max="2" width="27.140625" style="108" customWidth="1"/>
    <col min="3" max="3" width="16.42578125" style="108" customWidth="1"/>
    <col min="4" max="5" width="9.140625" style="108"/>
    <col min="6" max="7" width="17" style="108" customWidth="1"/>
    <col min="8" max="8" width="24.7109375" style="108" customWidth="1"/>
    <col min="9" max="9" width="15.85546875" style="108" customWidth="1"/>
    <col min="10" max="10" width="17" style="108" customWidth="1"/>
    <col min="11" max="12" width="9.140625" style="108"/>
    <col min="13" max="14" width="17.28515625" style="108" customWidth="1"/>
    <col min="15" max="15" width="28.28515625" style="108" customWidth="1"/>
    <col min="16" max="16" width="14.7109375" style="108" customWidth="1"/>
    <col min="17" max="17" width="23.42578125" style="108" customWidth="1"/>
    <col min="18" max="19" width="9.140625" style="108"/>
    <col min="20" max="21" width="17.28515625" style="108" customWidth="1"/>
    <col min="22" max="22" width="30" style="108" customWidth="1"/>
    <col min="23" max="24" width="9.140625" style="108"/>
    <col min="25" max="26" width="17.28515625" style="108" customWidth="1"/>
    <col min="27" max="27" width="30" style="108" customWidth="1"/>
    <col min="28" max="28" width="15.140625" style="108" customWidth="1"/>
    <col min="29" max="29" width="21.140625" style="108" customWidth="1"/>
    <col min="30" max="16384" width="9.140625" style="108"/>
  </cols>
  <sheetData>
    <row r="1" spans="1:31" x14ac:dyDescent="0.25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 t="s">
        <v>49</v>
      </c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</row>
    <row r="2" spans="1:3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</row>
    <row r="3" spans="1:31" ht="14.25" customHeight="1" x14ac:dyDescent="0.3">
      <c r="A3" s="301" t="s">
        <v>182</v>
      </c>
      <c r="B3" s="301"/>
      <c r="C3" s="301"/>
      <c r="D3" s="301"/>
      <c r="E3" s="301"/>
      <c r="F3" s="301"/>
      <c r="G3" s="301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</row>
    <row r="4" spans="1:31" x14ac:dyDescent="0.25">
      <c r="A4" s="112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</row>
    <row r="5" spans="1:31" x14ac:dyDescent="0.25">
      <c r="A5" s="109"/>
      <c r="B5" s="109"/>
      <c r="C5" s="109"/>
      <c r="D5" s="66" t="s">
        <v>34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110"/>
      <c r="U5" s="110"/>
      <c r="V5" s="110"/>
      <c r="W5" s="66"/>
      <c r="X5" s="66"/>
      <c r="Y5" s="110"/>
      <c r="Z5" s="110"/>
      <c r="AA5" s="110"/>
      <c r="AB5" s="110"/>
      <c r="AC5" s="110"/>
      <c r="AD5" s="106"/>
      <c r="AE5" s="106"/>
    </row>
    <row r="6" spans="1:31" ht="15.75" customHeight="1" x14ac:dyDescent="0.25">
      <c r="A6" s="294" t="s">
        <v>183</v>
      </c>
      <c r="B6" s="294" t="s">
        <v>184</v>
      </c>
      <c r="C6" s="294" t="s">
        <v>185</v>
      </c>
      <c r="D6" s="298" t="s">
        <v>61</v>
      </c>
      <c r="E6" s="302"/>
      <c r="F6" s="302"/>
      <c r="G6" s="302"/>
      <c r="H6" s="302"/>
      <c r="I6" s="302"/>
      <c r="J6" s="299"/>
      <c r="K6" s="285" t="s">
        <v>218</v>
      </c>
      <c r="L6" s="286"/>
      <c r="M6" s="286"/>
      <c r="N6" s="286"/>
      <c r="O6" s="283"/>
      <c r="P6" s="67"/>
      <c r="Q6" s="67"/>
      <c r="R6" s="278" t="s">
        <v>219</v>
      </c>
      <c r="S6" s="294"/>
      <c r="T6" s="294"/>
      <c r="U6" s="294"/>
      <c r="V6" s="294"/>
      <c r="W6" s="278" t="s">
        <v>220</v>
      </c>
      <c r="X6" s="294"/>
      <c r="Y6" s="294"/>
      <c r="Z6" s="294"/>
      <c r="AA6" s="294"/>
      <c r="AB6" s="67"/>
      <c r="AC6" s="67"/>
      <c r="AD6" s="11"/>
      <c r="AE6" s="11"/>
    </row>
    <row r="7" spans="1:31" x14ac:dyDescent="0.25">
      <c r="A7" s="294"/>
      <c r="B7" s="294"/>
      <c r="C7" s="294"/>
      <c r="D7" s="294" t="s">
        <v>25</v>
      </c>
      <c r="E7" s="294" t="s">
        <v>26</v>
      </c>
      <c r="F7" s="67" t="s">
        <v>186</v>
      </c>
      <c r="G7" s="67"/>
      <c r="H7" s="110"/>
      <c r="I7" s="67"/>
      <c r="J7" s="294" t="s">
        <v>187</v>
      </c>
      <c r="K7" s="294" t="s">
        <v>25</v>
      </c>
      <c r="L7" s="294" t="s">
        <v>26</v>
      </c>
      <c r="M7" s="67" t="s">
        <v>186</v>
      </c>
      <c r="N7" s="67"/>
      <c r="O7" s="110"/>
      <c r="P7" s="67"/>
      <c r="Q7" s="294" t="s">
        <v>187</v>
      </c>
      <c r="R7" s="294" t="s">
        <v>25</v>
      </c>
      <c r="S7" s="294" t="s">
        <v>26</v>
      </c>
      <c r="T7" s="67" t="s">
        <v>186</v>
      </c>
      <c r="U7" s="67"/>
      <c r="V7" s="110"/>
      <c r="W7" s="294" t="s">
        <v>25</v>
      </c>
      <c r="X7" s="294" t="s">
        <v>26</v>
      </c>
      <c r="Y7" s="67" t="s">
        <v>186</v>
      </c>
      <c r="Z7" s="67"/>
      <c r="AA7" s="110"/>
      <c r="AB7" s="67"/>
      <c r="AC7" s="294" t="s">
        <v>187</v>
      </c>
      <c r="AD7" s="106"/>
      <c r="AE7" s="106"/>
    </row>
    <row r="8" spans="1:31" ht="120" x14ac:dyDescent="0.25">
      <c r="A8" s="294"/>
      <c r="B8" s="294"/>
      <c r="C8" s="294"/>
      <c r="D8" s="294"/>
      <c r="E8" s="294"/>
      <c r="F8" s="104" t="s">
        <v>188</v>
      </c>
      <c r="G8" s="104" t="s">
        <v>200</v>
      </c>
      <c r="H8" s="104" t="s">
        <v>189</v>
      </c>
      <c r="I8" s="104" t="s">
        <v>201</v>
      </c>
      <c r="J8" s="294"/>
      <c r="K8" s="294"/>
      <c r="L8" s="294"/>
      <c r="M8" s="104" t="s">
        <v>188</v>
      </c>
      <c r="N8" s="104" t="s">
        <v>200</v>
      </c>
      <c r="O8" s="104" t="s">
        <v>189</v>
      </c>
      <c r="P8" s="104" t="s">
        <v>201</v>
      </c>
      <c r="Q8" s="294"/>
      <c r="R8" s="294"/>
      <c r="S8" s="294"/>
      <c r="T8" s="104" t="s">
        <v>188</v>
      </c>
      <c r="U8" s="104" t="s">
        <v>200</v>
      </c>
      <c r="V8" s="104" t="s">
        <v>189</v>
      </c>
      <c r="W8" s="294"/>
      <c r="X8" s="294"/>
      <c r="Y8" s="104" t="s">
        <v>188</v>
      </c>
      <c r="Z8" s="104" t="s">
        <v>200</v>
      </c>
      <c r="AA8" s="104" t="s">
        <v>189</v>
      </c>
      <c r="AB8" s="104" t="s">
        <v>201</v>
      </c>
      <c r="AC8" s="294"/>
      <c r="AD8" s="106"/>
      <c r="AE8" s="106"/>
    </row>
    <row r="9" spans="1:31" s="113" customFormat="1" x14ac:dyDescent="0.25">
      <c r="A9" s="104"/>
      <c r="B9" s="104"/>
      <c r="C9" s="104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11"/>
      <c r="AE9" s="11"/>
    </row>
    <row r="10" spans="1:31" x14ac:dyDescent="0.25">
      <c r="A10" s="104" t="s">
        <v>9</v>
      </c>
      <c r="B10" s="68" t="s">
        <v>159</v>
      </c>
      <c r="C10" s="109" t="s">
        <v>229</v>
      </c>
      <c r="D10" s="99">
        <f>D9</f>
        <v>0</v>
      </c>
      <c r="E10" s="99">
        <f t="shared" ref="E10:AB10" si="0">E9</f>
        <v>0</v>
      </c>
      <c r="F10" s="99">
        <f t="shared" si="0"/>
        <v>0</v>
      </c>
      <c r="G10" s="99">
        <f t="shared" si="0"/>
        <v>0</v>
      </c>
      <c r="H10" s="99">
        <f t="shared" si="0"/>
        <v>0</v>
      </c>
      <c r="I10" s="99">
        <f t="shared" si="0"/>
        <v>0</v>
      </c>
      <c r="J10" s="99">
        <f t="shared" si="0"/>
        <v>0</v>
      </c>
      <c r="K10" s="99">
        <v>0</v>
      </c>
      <c r="L10" s="99">
        <f>L9</f>
        <v>0</v>
      </c>
      <c r="M10" s="99">
        <f t="shared" si="0"/>
        <v>0</v>
      </c>
      <c r="N10" s="99" t="s">
        <v>229</v>
      </c>
      <c r="O10" s="99">
        <f t="shared" si="0"/>
        <v>0</v>
      </c>
      <c r="P10" s="99">
        <f t="shared" si="0"/>
        <v>0</v>
      </c>
      <c r="Q10" s="99">
        <f t="shared" si="0"/>
        <v>0</v>
      </c>
      <c r="R10" s="99">
        <f t="shared" si="0"/>
        <v>0</v>
      </c>
      <c r="S10" s="99">
        <f t="shared" si="0"/>
        <v>0</v>
      </c>
      <c r="T10" s="99">
        <f t="shared" si="0"/>
        <v>0</v>
      </c>
      <c r="U10" s="99">
        <f t="shared" si="0"/>
        <v>0</v>
      </c>
      <c r="V10" s="99">
        <f t="shared" si="0"/>
        <v>0</v>
      </c>
      <c r="W10" s="99">
        <f t="shared" si="0"/>
        <v>0</v>
      </c>
      <c r="X10" s="99">
        <f t="shared" si="0"/>
        <v>0</v>
      </c>
      <c r="Y10" s="99">
        <f t="shared" si="0"/>
        <v>0</v>
      </c>
      <c r="Z10" s="99">
        <f t="shared" si="0"/>
        <v>0</v>
      </c>
      <c r="AA10" s="99">
        <f t="shared" si="0"/>
        <v>0</v>
      </c>
      <c r="AB10" s="99">
        <f t="shared" si="0"/>
        <v>0</v>
      </c>
      <c r="AC10" s="99" t="s">
        <v>229</v>
      </c>
      <c r="AD10" s="106"/>
      <c r="AE10" s="106"/>
    </row>
    <row r="11" spans="1:31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</row>
    <row r="12" spans="1:31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</row>
    <row r="13" spans="1:31" x14ac:dyDescent="0.25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</row>
    <row r="14" spans="1:31" ht="15.75" customHeight="1" x14ac:dyDescent="0.3">
      <c r="A14" s="301" t="s">
        <v>190</v>
      </c>
      <c r="B14" s="301"/>
      <c r="C14" s="301"/>
      <c r="D14" s="301"/>
      <c r="E14" s="301"/>
      <c r="F14" s="301"/>
      <c r="G14" s="301"/>
      <c r="H14" s="301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</row>
    <row r="15" spans="1:3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</row>
    <row r="16" spans="1:31" ht="15" customHeight="1" x14ac:dyDescent="0.25">
      <c r="A16" s="294" t="s">
        <v>183</v>
      </c>
      <c r="B16" s="294" t="s">
        <v>191</v>
      </c>
      <c r="C16" s="294" t="s">
        <v>203</v>
      </c>
      <c r="D16" s="294" t="s">
        <v>202</v>
      </c>
      <c r="E16" s="294"/>
      <c r="F16" s="295" t="s">
        <v>61</v>
      </c>
      <c r="G16" s="296"/>
      <c r="H16" s="296"/>
      <c r="I16" s="297"/>
      <c r="J16" s="295" t="s">
        <v>218</v>
      </c>
      <c r="K16" s="296"/>
      <c r="L16" s="296"/>
      <c r="M16" s="296"/>
      <c r="N16" s="296"/>
      <c r="O16" s="297"/>
      <c r="P16" s="295" t="s">
        <v>219</v>
      </c>
      <c r="Q16" s="296"/>
      <c r="R16" s="296"/>
      <c r="S16" s="296"/>
      <c r="T16" s="296"/>
      <c r="U16" s="297"/>
      <c r="V16" s="295" t="s">
        <v>220</v>
      </c>
      <c r="W16" s="296"/>
      <c r="X16" s="296"/>
      <c r="Y16" s="296"/>
      <c r="Z16" s="296"/>
      <c r="AA16" s="297"/>
    </row>
    <row r="17" spans="1:31" ht="75" customHeight="1" x14ac:dyDescent="0.25">
      <c r="A17" s="294"/>
      <c r="B17" s="294"/>
      <c r="C17" s="294"/>
      <c r="D17" s="294"/>
      <c r="E17" s="294"/>
      <c r="F17" s="294" t="s">
        <v>192</v>
      </c>
      <c r="G17" s="294"/>
      <c r="H17" s="104" t="s">
        <v>193</v>
      </c>
      <c r="I17" s="104" t="s">
        <v>194</v>
      </c>
      <c r="J17" s="294" t="s">
        <v>192</v>
      </c>
      <c r="K17" s="294"/>
      <c r="L17" s="294" t="s">
        <v>193</v>
      </c>
      <c r="M17" s="294"/>
      <c r="N17" s="294" t="s">
        <v>194</v>
      </c>
      <c r="O17" s="294"/>
      <c r="P17" s="294" t="s">
        <v>192</v>
      </c>
      <c r="Q17" s="294"/>
      <c r="R17" s="294" t="s">
        <v>193</v>
      </c>
      <c r="S17" s="294"/>
      <c r="T17" s="294" t="s">
        <v>194</v>
      </c>
      <c r="U17" s="294"/>
      <c r="V17" s="294" t="s">
        <v>192</v>
      </c>
      <c r="W17" s="294"/>
      <c r="X17" s="294" t="s">
        <v>193</v>
      </c>
      <c r="Y17" s="294"/>
      <c r="Z17" s="294" t="s">
        <v>194</v>
      </c>
      <c r="AA17" s="294"/>
    </row>
    <row r="18" spans="1:31" s="113" customFormat="1" x14ac:dyDescent="0.25">
      <c r="A18" s="114"/>
      <c r="B18" s="114"/>
      <c r="C18" s="114"/>
      <c r="D18" s="298"/>
      <c r="E18" s="299"/>
      <c r="F18" s="298"/>
      <c r="G18" s="299"/>
      <c r="H18" s="114"/>
      <c r="I18" s="114"/>
      <c r="J18" s="298"/>
      <c r="K18" s="299"/>
      <c r="L18" s="298"/>
      <c r="M18" s="299"/>
      <c r="N18" s="298"/>
      <c r="O18" s="299"/>
      <c r="P18" s="298"/>
      <c r="Q18" s="299"/>
      <c r="R18" s="298"/>
      <c r="S18" s="299"/>
      <c r="T18" s="298"/>
      <c r="U18" s="299"/>
      <c r="V18" s="300"/>
      <c r="W18" s="299"/>
      <c r="X18" s="298"/>
      <c r="Y18" s="299"/>
      <c r="Z18" s="298"/>
      <c r="AA18" s="299"/>
    </row>
    <row r="19" spans="1:31" s="113" customFormat="1" x14ac:dyDescent="0.25">
      <c r="A19" s="114" t="s">
        <v>229</v>
      </c>
      <c r="B19" s="114" t="s">
        <v>253</v>
      </c>
      <c r="C19" s="114" t="s">
        <v>229</v>
      </c>
      <c r="D19" s="298" t="s">
        <v>229</v>
      </c>
      <c r="E19" s="299"/>
      <c r="F19" s="298" t="s">
        <v>229</v>
      </c>
      <c r="G19" s="299"/>
      <c r="H19" s="114" t="s">
        <v>229</v>
      </c>
      <c r="I19" s="114" t="s">
        <v>229</v>
      </c>
      <c r="J19" s="298">
        <f>J18</f>
        <v>0</v>
      </c>
      <c r="K19" s="299"/>
      <c r="L19" s="298" t="s">
        <v>229</v>
      </c>
      <c r="M19" s="299"/>
      <c r="N19" s="298" t="s">
        <v>229</v>
      </c>
      <c r="O19" s="299"/>
      <c r="P19" s="298" t="s">
        <v>229</v>
      </c>
      <c r="Q19" s="299"/>
      <c r="R19" s="298" t="s">
        <v>229</v>
      </c>
      <c r="S19" s="299"/>
      <c r="T19" s="298" t="s">
        <v>229</v>
      </c>
      <c r="U19" s="299"/>
      <c r="V19" s="298">
        <f>V18</f>
        <v>0</v>
      </c>
      <c r="W19" s="299"/>
      <c r="X19" s="298" t="s">
        <v>229</v>
      </c>
      <c r="Y19" s="299"/>
      <c r="Z19" s="298" t="s">
        <v>229</v>
      </c>
      <c r="AA19" s="299"/>
    </row>
    <row r="20" spans="1:31" x14ac:dyDescent="0.2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</row>
    <row r="21" spans="1:31" x14ac:dyDescent="0.25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</row>
    <row r="22" spans="1:31" ht="60" customHeight="1" x14ac:dyDescent="0.25">
      <c r="A22" s="142"/>
      <c r="B22" s="142"/>
      <c r="C22" s="142"/>
      <c r="D22" s="142"/>
      <c r="E22" s="75"/>
      <c r="F22" s="75"/>
      <c r="G22" s="143"/>
      <c r="H22" s="75"/>
      <c r="I22" s="75"/>
      <c r="J22" s="75"/>
      <c r="K22" s="75"/>
      <c r="L22" s="75"/>
      <c r="M22" s="75"/>
      <c r="N22" s="75"/>
      <c r="O22" s="75"/>
      <c r="Z22" s="106"/>
      <c r="AA22" s="106"/>
      <c r="AB22" s="106"/>
      <c r="AC22" s="106"/>
      <c r="AD22" s="106"/>
      <c r="AE22" s="106"/>
    </row>
    <row r="23" spans="1:31" s="111" customFormat="1" ht="27" hidden="1" customHeight="1" x14ac:dyDescent="0.25">
      <c r="A23" s="270" t="s">
        <v>541</v>
      </c>
      <c r="B23" s="270"/>
      <c r="C23" s="270"/>
      <c r="D23" s="270"/>
      <c r="E23" s="73"/>
      <c r="F23" s="73"/>
      <c r="G23" s="139"/>
      <c r="H23" s="271"/>
      <c r="I23" s="271"/>
      <c r="J23" s="271" t="s">
        <v>542</v>
      </c>
      <c r="K23" s="271"/>
      <c r="L23" s="271"/>
      <c r="M23" s="271"/>
      <c r="N23" s="271"/>
      <c r="O23" s="271"/>
    </row>
    <row r="24" spans="1:31" s="48" customFormat="1" ht="48.75" hidden="1" customHeight="1" x14ac:dyDescent="0.25">
      <c r="A24" s="139"/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</row>
    <row r="25" spans="1:31" s="48" customFormat="1" ht="15.75" hidden="1" x14ac:dyDescent="0.25">
      <c r="A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</row>
    <row r="26" spans="1:31" s="48" customFormat="1" ht="12.75" hidden="1" customHeight="1" x14ac:dyDescent="0.25">
      <c r="A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</row>
    <row r="27" spans="1:31" s="48" customFormat="1" ht="15.75" hidden="1" x14ac:dyDescent="0.25"/>
    <row r="28" spans="1:31" s="106" customFormat="1" hidden="1" x14ac:dyDescent="0.25"/>
    <row r="29" spans="1:31" hidden="1" x14ac:dyDescent="0.25"/>
    <row r="30" spans="1:31" hidden="1" x14ac:dyDescent="0.25">
      <c r="B30" s="150" t="s">
        <v>543</v>
      </c>
      <c r="C30" s="140"/>
      <c r="D30" s="141"/>
    </row>
    <row r="31" spans="1:31" hidden="1" x14ac:dyDescent="0.25">
      <c r="B31" s="293" t="s">
        <v>102</v>
      </c>
      <c r="C31" s="293"/>
      <c r="D31" s="141"/>
    </row>
  </sheetData>
  <protectedRanges>
    <protectedRange sqref="C22:F22 H22:I22" name="Диапазон18"/>
    <protectedRange sqref="C22:F22" name="Диапазон2_1"/>
    <protectedRange sqref="E23:F23 H23:I23" name="Диапазон18_1"/>
    <protectedRange sqref="E23:F23" name="Диапазон2_1_1"/>
    <protectedRange sqref="C23:D23" name="Диапазон18_1_1"/>
    <protectedRange sqref="C23:D23" name="Диапазон2_1_1_1"/>
  </protectedRanges>
  <mergeCells count="64">
    <mergeCell ref="A3:G3"/>
    <mergeCell ref="A14:H14"/>
    <mergeCell ref="F16:I16"/>
    <mergeCell ref="D6:J6"/>
    <mergeCell ref="D18:E18"/>
    <mergeCell ref="F18:G18"/>
    <mergeCell ref="E7:E8"/>
    <mergeCell ref="J7:J8"/>
    <mergeCell ref="J16:O16"/>
    <mergeCell ref="K7:K8"/>
    <mergeCell ref="L7:L8"/>
    <mergeCell ref="L19:M19"/>
    <mergeCell ref="N19:O19"/>
    <mergeCell ref="H23:I23"/>
    <mergeCell ref="J23:O23"/>
    <mergeCell ref="A23:D23"/>
    <mergeCell ref="D19:E19"/>
    <mergeCell ref="F19:G19"/>
    <mergeCell ref="Q7:Q8"/>
    <mergeCell ref="R6:V6"/>
    <mergeCell ref="R7:R8"/>
    <mergeCell ref="B31:C31"/>
    <mergeCell ref="P18:Q18"/>
    <mergeCell ref="R17:S17"/>
    <mergeCell ref="T17:U17"/>
    <mergeCell ref="P19:Q19"/>
    <mergeCell ref="R18:S18"/>
    <mergeCell ref="T18:U18"/>
    <mergeCell ref="R19:S19"/>
    <mergeCell ref="T19:U19"/>
    <mergeCell ref="J18:K18"/>
    <mergeCell ref="L18:M18"/>
    <mergeCell ref="N18:O18"/>
    <mergeCell ref="J19:K19"/>
    <mergeCell ref="W6:AA6"/>
    <mergeCell ref="W7:W8"/>
    <mergeCell ref="X7:X8"/>
    <mergeCell ref="V16:AA16"/>
    <mergeCell ref="X18:Y18"/>
    <mergeCell ref="Z18:AA18"/>
    <mergeCell ref="V17:W17"/>
    <mergeCell ref="V18:W18"/>
    <mergeCell ref="P16:U16"/>
    <mergeCell ref="X19:Y19"/>
    <mergeCell ref="Z19:AA19"/>
    <mergeCell ref="Z17:AA17"/>
    <mergeCell ref="V19:W19"/>
    <mergeCell ref="X17:Y17"/>
    <mergeCell ref="S7:S8"/>
    <mergeCell ref="AC7:AC8"/>
    <mergeCell ref="A16:A17"/>
    <mergeCell ref="B16:B17"/>
    <mergeCell ref="C16:C17"/>
    <mergeCell ref="D16:E17"/>
    <mergeCell ref="F17:G17"/>
    <mergeCell ref="J17:K17"/>
    <mergeCell ref="A6:A8"/>
    <mergeCell ref="B6:B8"/>
    <mergeCell ref="C6:C8"/>
    <mergeCell ref="K6:O6"/>
    <mergeCell ref="D7:D8"/>
    <mergeCell ref="L17:M17"/>
    <mergeCell ref="N17:O17"/>
    <mergeCell ref="P17:Q17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pageSetUpPr fitToPage="1"/>
  </sheetPr>
  <dimension ref="A1:AB28"/>
  <sheetViews>
    <sheetView topLeftCell="A13" zoomScale="80" zoomScaleNormal="80" workbookViewId="0">
      <selection activeCell="A20" sqref="A20:XFD28"/>
    </sheetView>
  </sheetViews>
  <sheetFormatPr defaultRowHeight="15" x14ac:dyDescent="0.25"/>
  <cols>
    <col min="1" max="1" width="5.28515625" style="31" customWidth="1"/>
    <col min="2" max="2" width="28.7109375" style="31" customWidth="1"/>
    <col min="3" max="5" width="16.7109375" style="31" customWidth="1"/>
    <col min="6" max="6" width="10.140625" style="31" customWidth="1"/>
    <col min="7" max="8" width="9.85546875" style="31" customWidth="1"/>
    <col min="9" max="9" width="8.28515625" style="31" customWidth="1"/>
    <col min="10" max="10" width="10.28515625" style="31" customWidth="1"/>
    <col min="11" max="11" width="10.7109375" style="31" customWidth="1"/>
    <col min="12" max="13" width="10" style="31" customWidth="1"/>
    <col min="14" max="14" width="9.85546875" style="31" customWidth="1"/>
    <col min="15" max="15" width="10.140625" style="31" customWidth="1"/>
    <col min="16" max="17" width="16.7109375" style="31" customWidth="1"/>
    <col min="18" max="18" width="10.42578125" style="31" customWidth="1"/>
    <col min="19" max="19" width="9.85546875" style="31" customWidth="1"/>
    <col min="20" max="20" width="10.7109375" style="31" customWidth="1"/>
    <col min="21" max="21" width="11" style="31" customWidth="1"/>
    <col min="22" max="22" width="10.28515625" style="31" customWidth="1"/>
    <col min="23" max="23" width="9.85546875" style="31" customWidth="1"/>
    <col min="24" max="24" width="9.7109375" style="31" bestFit="1" customWidth="1"/>
    <col min="25" max="26" width="9.140625" style="31"/>
    <col min="27" max="27" width="10.140625" style="31" customWidth="1"/>
    <col min="28" max="16384" width="9.140625" style="31"/>
  </cols>
  <sheetData>
    <row r="1" spans="1:27" ht="15.75" x14ac:dyDescent="0.25">
      <c r="R1" s="303" t="s">
        <v>50</v>
      </c>
      <c r="S1" s="303"/>
      <c r="T1" s="303"/>
      <c r="U1" s="303"/>
      <c r="V1" s="303"/>
      <c r="W1" s="13"/>
    </row>
    <row r="3" spans="1:27" ht="18.75" x14ac:dyDescent="0.3">
      <c r="A3" s="312" t="s">
        <v>135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2"/>
    </row>
    <row r="4" spans="1:27" ht="18.75" x14ac:dyDescent="0.3">
      <c r="A4" s="33"/>
      <c r="B4" s="33"/>
      <c r="C4" s="310" t="s">
        <v>216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3"/>
      <c r="X4" s="33"/>
      <c r="Y4" s="33"/>
      <c r="Z4" s="33"/>
      <c r="AA4" s="32"/>
    </row>
    <row r="5" spans="1:27" ht="18.75" x14ac:dyDescent="0.3">
      <c r="A5" s="33"/>
      <c r="B5" s="33"/>
      <c r="C5" s="311" t="s">
        <v>139</v>
      </c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3"/>
      <c r="X5" s="33"/>
      <c r="Y5" s="33"/>
      <c r="Z5" s="33"/>
      <c r="AA5" s="32"/>
    </row>
    <row r="7" spans="1:27" ht="15" customHeight="1" thickBot="1" x14ac:dyDescent="0.3">
      <c r="A7" s="304" t="s">
        <v>63</v>
      </c>
      <c r="B7" s="304" t="s">
        <v>62</v>
      </c>
      <c r="C7" s="304" t="s">
        <v>97</v>
      </c>
      <c r="D7" s="304" t="s">
        <v>64</v>
      </c>
      <c r="E7" s="304" t="s">
        <v>65</v>
      </c>
      <c r="F7" s="307" t="s">
        <v>66</v>
      </c>
      <c r="G7" s="307"/>
      <c r="H7" s="307"/>
      <c r="I7" s="307"/>
      <c r="J7" s="307"/>
      <c r="K7" s="307"/>
      <c r="L7" s="307"/>
      <c r="M7" s="307"/>
      <c r="N7" s="304"/>
      <c r="O7" s="304"/>
      <c r="P7" s="315" t="s">
        <v>161</v>
      </c>
      <c r="Q7" s="316"/>
      <c r="R7" s="307" t="s">
        <v>67</v>
      </c>
      <c r="S7" s="307"/>
      <c r="T7" s="307"/>
      <c r="U7" s="307"/>
      <c r="V7" s="307"/>
      <c r="W7" s="307"/>
      <c r="X7" s="307"/>
      <c r="Y7" s="307"/>
      <c r="Z7" s="304"/>
      <c r="AA7" s="304"/>
    </row>
    <row r="8" spans="1:27" ht="43.5" customHeight="1" x14ac:dyDescent="0.25">
      <c r="A8" s="305"/>
      <c r="B8" s="305"/>
      <c r="C8" s="305"/>
      <c r="D8" s="305"/>
      <c r="E8" s="305"/>
      <c r="F8" s="308" t="s">
        <v>61</v>
      </c>
      <c r="G8" s="308"/>
      <c r="H8" s="308" t="s">
        <v>218</v>
      </c>
      <c r="I8" s="308"/>
      <c r="J8" s="308" t="s">
        <v>219</v>
      </c>
      <c r="K8" s="308"/>
      <c r="L8" s="308" t="s">
        <v>220</v>
      </c>
      <c r="M8" s="309"/>
      <c r="N8" s="313" t="s">
        <v>221</v>
      </c>
      <c r="O8" s="314"/>
      <c r="P8" s="317"/>
      <c r="Q8" s="318"/>
      <c r="R8" s="308" t="s">
        <v>61</v>
      </c>
      <c r="S8" s="308"/>
      <c r="T8" s="308" t="s">
        <v>218</v>
      </c>
      <c r="U8" s="308"/>
      <c r="V8" s="308" t="s">
        <v>219</v>
      </c>
      <c r="W8" s="308"/>
      <c r="X8" s="308" t="s">
        <v>220</v>
      </c>
      <c r="Y8" s="309"/>
      <c r="Z8" s="313" t="s">
        <v>221</v>
      </c>
      <c r="AA8" s="314"/>
    </row>
    <row r="9" spans="1:27" x14ac:dyDescent="0.25">
      <c r="A9" s="306"/>
      <c r="B9" s="306"/>
      <c r="C9" s="306"/>
      <c r="D9" s="306"/>
      <c r="E9" s="306"/>
      <c r="F9" s="30" t="s">
        <v>72</v>
      </c>
      <c r="G9" s="30" t="s">
        <v>73</v>
      </c>
      <c r="H9" s="30" t="s">
        <v>72</v>
      </c>
      <c r="I9" s="30" t="s">
        <v>73</v>
      </c>
      <c r="J9" s="30" t="s">
        <v>72</v>
      </c>
      <c r="K9" s="30" t="s">
        <v>73</v>
      </c>
      <c r="L9" s="30" t="s">
        <v>72</v>
      </c>
      <c r="M9" s="169" t="s">
        <v>73</v>
      </c>
      <c r="N9" s="205" t="s">
        <v>72</v>
      </c>
      <c r="O9" s="206" t="s">
        <v>73</v>
      </c>
      <c r="P9" s="203" t="s">
        <v>72</v>
      </c>
      <c r="Q9" s="30" t="s">
        <v>73</v>
      </c>
      <c r="R9" s="30" t="s">
        <v>72</v>
      </c>
      <c r="S9" s="30" t="s">
        <v>73</v>
      </c>
      <c r="T9" s="30" t="s">
        <v>72</v>
      </c>
      <c r="U9" s="30" t="s">
        <v>73</v>
      </c>
      <c r="V9" s="30" t="s">
        <v>72</v>
      </c>
      <c r="W9" s="30" t="s">
        <v>73</v>
      </c>
      <c r="X9" s="30" t="s">
        <v>72</v>
      </c>
      <c r="Y9" s="169" t="s">
        <v>73</v>
      </c>
      <c r="Z9" s="205" t="s">
        <v>72</v>
      </c>
      <c r="AA9" s="206" t="s">
        <v>73</v>
      </c>
    </row>
    <row r="10" spans="1:27" x14ac:dyDescent="0.25">
      <c r="A10" s="58">
        <v>1</v>
      </c>
      <c r="B10" s="58">
        <v>2</v>
      </c>
      <c r="C10" s="58">
        <v>3</v>
      </c>
      <c r="D10" s="58">
        <v>4</v>
      </c>
      <c r="E10" s="58">
        <v>5</v>
      </c>
      <c r="F10" s="30">
        <v>6</v>
      </c>
      <c r="G10" s="30">
        <v>7</v>
      </c>
      <c r="H10" s="30">
        <v>8</v>
      </c>
      <c r="I10" s="30">
        <v>9</v>
      </c>
      <c r="J10" s="30">
        <v>10</v>
      </c>
      <c r="K10" s="30">
        <v>11</v>
      </c>
      <c r="L10" s="30">
        <v>12</v>
      </c>
      <c r="M10" s="169">
        <v>13</v>
      </c>
      <c r="N10" s="205">
        <v>14</v>
      </c>
      <c r="O10" s="206">
        <v>15</v>
      </c>
      <c r="P10" s="203">
        <v>16</v>
      </c>
      <c r="Q10" s="30">
        <v>17</v>
      </c>
      <c r="R10" s="30">
        <v>18</v>
      </c>
      <c r="S10" s="30">
        <v>19</v>
      </c>
      <c r="T10" s="30">
        <v>20</v>
      </c>
      <c r="U10" s="30">
        <v>21</v>
      </c>
      <c r="V10" s="30">
        <v>22</v>
      </c>
      <c r="W10" s="30">
        <v>23</v>
      </c>
      <c r="X10" s="30">
        <v>24</v>
      </c>
      <c r="Y10" s="169">
        <v>25</v>
      </c>
      <c r="Z10" s="205">
        <v>26</v>
      </c>
      <c r="AA10" s="206">
        <v>27</v>
      </c>
    </row>
    <row r="11" spans="1:27" ht="105" x14ac:dyDescent="0.25">
      <c r="A11" s="86">
        <v>1</v>
      </c>
      <c r="B11" s="45" t="s">
        <v>231</v>
      </c>
      <c r="C11" s="45" t="s">
        <v>228</v>
      </c>
      <c r="D11" s="84" t="s">
        <v>237</v>
      </c>
      <c r="E11" s="84" t="s">
        <v>238</v>
      </c>
      <c r="F11" s="84" t="s">
        <v>229</v>
      </c>
      <c r="G11" s="84" t="s">
        <v>229</v>
      </c>
      <c r="H11" s="84">
        <v>500</v>
      </c>
      <c r="I11" s="84">
        <v>36.39</v>
      </c>
      <c r="J11" s="84" t="s">
        <v>229</v>
      </c>
      <c r="K11" s="84" t="s">
        <v>229</v>
      </c>
      <c r="L11" s="84" t="s">
        <v>229</v>
      </c>
      <c r="M11" s="188" t="s">
        <v>229</v>
      </c>
      <c r="N11" s="207" t="s">
        <v>229</v>
      </c>
      <c r="O11" s="208" t="s">
        <v>229</v>
      </c>
      <c r="P11" s="178">
        <f>R11+T11+V11+X11+Z11</f>
        <v>8576.59</v>
      </c>
      <c r="Q11" s="61">
        <f>S11+U11+W11+Y11+AA11</f>
        <v>176.86</v>
      </c>
      <c r="R11" s="88">
        <v>0</v>
      </c>
      <c r="S11" s="88">
        <v>0</v>
      </c>
      <c r="T11" s="88">
        <v>8576.59</v>
      </c>
      <c r="U11" s="88">
        <v>176.86</v>
      </c>
      <c r="V11" s="88">
        <v>0</v>
      </c>
      <c r="W11" s="88">
        <v>0</v>
      </c>
      <c r="X11" s="88">
        <v>0</v>
      </c>
      <c r="Y11" s="171">
        <v>0</v>
      </c>
      <c r="Z11" s="212">
        <v>0</v>
      </c>
      <c r="AA11" s="213">
        <v>0</v>
      </c>
    </row>
    <row r="12" spans="1:27" ht="105" x14ac:dyDescent="0.25">
      <c r="A12" s="86">
        <f>A11+1</f>
        <v>2</v>
      </c>
      <c r="B12" s="45" t="s">
        <v>232</v>
      </c>
      <c r="C12" s="45" t="s">
        <v>228</v>
      </c>
      <c r="D12" s="84" t="s">
        <v>109</v>
      </c>
      <c r="E12" s="84" t="s">
        <v>239</v>
      </c>
      <c r="F12" s="84">
        <v>1</v>
      </c>
      <c r="G12" s="84" t="s">
        <v>229</v>
      </c>
      <c r="H12" s="84" t="s">
        <v>229</v>
      </c>
      <c r="I12" s="84" t="s">
        <v>229</v>
      </c>
      <c r="J12" s="84" t="s">
        <v>229</v>
      </c>
      <c r="K12" s="84" t="s">
        <v>229</v>
      </c>
      <c r="L12" s="84" t="s">
        <v>229</v>
      </c>
      <c r="M12" s="188" t="s">
        <v>229</v>
      </c>
      <c r="N12" s="207" t="s">
        <v>229</v>
      </c>
      <c r="O12" s="208" t="s">
        <v>229</v>
      </c>
      <c r="P12" s="178">
        <f t="shared" ref="P12:P16" si="0">R12+T12+V12+X12+Z12</f>
        <v>3206.78</v>
      </c>
      <c r="Q12" s="61">
        <f t="shared" ref="Q12:Q16" si="1">S12+U12+W12+Y12+AA12</f>
        <v>0</v>
      </c>
      <c r="R12" s="88">
        <v>3206.78</v>
      </c>
      <c r="S12" s="88">
        <v>0</v>
      </c>
      <c r="T12" s="88">
        <v>0</v>
      </c>
      <c r="U12" s="88">
        <v>0</v>
      </c>
      <c r="V12" s="88">
        <v>0</v>
      </c>
      <c r="W12" s="88">
        <v>0</v>
      </c>
      <c r="X12" s="88">
        <v>0</v>
      </c>
      <c r="Y12" s="171">
        <v>0</v>
      </c>
      <c r="Z12" s="212">
        <v>0</v>
      </c>
      <c r="AA12" s="213">
        <v>0</v>
      </c>
    </row>
    <row r="13" spans="1:27" ht="60" x14ac:dyDescent="0.25">
      <c r="A13" s="86">
        <f t="shared" ref="A13:A16" si="2">A12+1</f>
        <v>3</v>
      </c>
      <c r="B13" s="45" t="s">
        <v>233</v>
      </c>
      <c r="C13" s="45" t="s">
        <v>228</v>
      </c>
      <c r="D13" s="84" t="s">
        <v>109</v>
      </c>
      <c r="E13" s="84" t="s">
        <v>240</v>
      </c>
      <c r="F13" s="84" t="s">
        <v>229</v>
      </c>
      <c r="G13" s="84" t="s">
        <v>229</v>
      </c>
      <c r="H13" s="84" t="s">
        <v>229</v>
      </c>
      <c r="I13" s="84" t="s">
        <v>229</v>
      </c>
      <c r="J13" s="84" t="s">
        <v>229</v>
      </c>
      <c r="K13" s="84" t="s">
        <v>229</v>
      </c>
      <c r="L13" s="84">
        <v>1</v>
      </c>
      <c r="M13" s="188">
        <v>1</v>
      </c>
      <c r="N13" s="207" t="s">
        <v>229</v>
      </c>
      <c r="O13" s="208" t="s">
        <v>229</v>
      </c>
      <c r="P13" s="178">
        <f t="shared" si="0"/>
        <v>3123.56</v>
      </c>
      <c r="Q13" s="61">
        <f t="shared" si="1"/>
        <v>2494.8200000000002</v>
      </c>
      <c r="R13" s="88">
        <v>0</v>
      </c>
      <c r="S13" s="88">
        <v>0</v>
      </c>
      <c r="T13" s="88">
        <v>0</v>
      </c>
      <c r="U13" s="88">
        <v>560.84</v>
      </c>
      <c r="V13" s="88">
        <v>0</v>
      </c>
      <c r="W13" s="88">
        <v>0</v>
      </c>
      <c r="X13" s="88">
        <v>3123.56</v>
      </c>
      <c r="Y13" s="171">
        <v>1933.98</v>
      </c>
      <c r="Z13" s="212">
        <v>0</v>
      </c>
      <c r="AA13" s="213">
        <v>0</v>
      </c>
    </row>
    <row r="14" spans="1:27" ht="120" x14ac:dyDescent="0.25">
      <c r="A14" s="86">
        <f t="shared" si="2"/>
        <v>4</v>
      </c>
      <c r="B14" s="45" t="s">
        <v>234</v>
      </c>
      <c r="C14" s="45" t="s">
        <v>228</v>
      </c>
      <c r="D14" s="84" t="s">
        <v>241</v>
      </c>
      <c r="E14" s="84" t="s">
        <v>239</v>
      </c>
      <c r="F14" s="84" t="s">
        <v>229</v>
      </c>
      <c r="G14" s="84" t="s">
        <v>229</v>
      </c>
      <c r="H14" s="84" t="s">
        <v>229</v>
      </c>
      <c r="I14" s="84" t="s">
        <v>229</v>
      </c>
      <c r="J14" s="84">
        <v>1</v>
      </c>
      <c r="K14" s="84" t="s">
        <v>229</v>
      </c>
      <c r="L14" s="84" t="s">
        <v>229</v>
      </c>
      <c r="M14" s="188" t="s">
        <v>229</v>
      </c>
      <c r="N14" s="207" t="s">
        <v>229</v>
      </c>
      <c r="O14" s="208" t="s">
        <v>229</v>
      </c>
      <c r="P14" s="178">
        <f t="shared" si="0"/>
        <v>5495.25</v>
      </c>
      <c r="Q14" s="61">
        <f>S14+U14+W14+Y14+AA14</f>
        <v>2151.0700000000002</v>
      </c>
      <c r="R14" s="88">
        <v>0</v>
      </c>
      <c r="S14" s="88">
        <v>0</v>
      </c>
      <c r="T14" s="88">
        <v>0</v>
      </c>
      <c r="U14" s="88">
        <v>0</v>
      </c>
      <c r="V14" s="88">
        <v>5495.25</v>
      </c>
      <c r="W14" s="88">
        <v>0</v>
      </c>
      <c r="X14" s="88">
        <v>0</v>
      </c>
      <c r="Y14" s="171">
        <v>1360.97</v>
      </c>
      <c r="Z14" s="212">
        <v>0</v>
      </c>
      <c r="AA14" s="213">
        <v>790.1</v>
      </c>
    </row>
    <row r="15" spans="1:27" ht="60" x14ac:dyDescent="0.25">
      <c r="A15" s="86">
        <f t="shared" si="2"/>
        <v>5</v>
      </c>
      <c r="B15" s="45" t="s">
        <v>235</v>
      </c>
      <c r="C15" s="45" t="s">
        <v>228</v>
      </c>
      <c r="D15" s="84" t="s">
        <v>109</v>
      </c>
      <c r="E15" s="84" t="s">
        <v>240</v>
      </c>
      <c r="F15" s="84" t="s">
        <v>229</v>
      </c>
      <c r="G15" s="84" t="s">
        <v>229</v>
      </c>
      <c r="H15" s="84" t="s">
        <v>229</v>
      </c>
      <c r="I15" s="84" t="s">
        <v>229</v>
      </c>
      <c r="J15" s="84">
        <v>1</v>
      </c>
      <c r="K15" s="84" t="s">
        <v>229</v>
      </c>
      <c r="L15" s="84" t="s">
        <v>229</v>
      </c>
      <c r="M15" s="188" t="s">
        <v>229</v>
      </c>
      <c r="N15" s="207" t="s">
        <v>229</v>
      </c>
      <c r="O15" s="208" t="s">
        <v>229</v>
      </c>
      <c r="P15" s="178">
        <f t="shared" si="0"/>
        <v>3003.43</v>
      </c>
      <c r="Q15" s="61">
        <f t="shared" si="1"/>
        <v>0</v>
      </c>
      <c r="R15" s="88">
        <v>0</v>
      </c>
      <c r="S15" s="88">
        <v>0</v>
      </c>
      <c r="T15" s="88">
        <v>0</v>
      </c>
      <c r="U15" s="88">
        <v>0</v>
      </c>
      <c r="V15" s="88">
        <v>3003.43</v>
      </c>
      <c r="W15" s="88">
        <v>0</v>
      </c>
      <c r="X15" s="88">
        <v>0</v>
      </c>
      <c r="Y15" s="171">
        <v>0</v>
      </c>
      <c r="Z15" s="212">
        <v>0</v>
      </c>
      <c r="AA15" s="213">
        <v>0</v>
      </c>
    </row>
    <row r="16" spans="1:27" ht="60" x14ac:dyDescent="0.25">
      <c r="A16" s="86">
        <f t="shared" si="2"/>
        <v>6</v>
      </c>
      <c r="B16" s="45" t="s">
        <v>236</v>
      </c>
      <c r="C16" s="45" t="s">
        <v>228</v>
      </c>
      <c r="D16" s="84" t="s">
        <v>109</v>
      </c>
      <c r="E16" s="84" t="s">
        <v>240</v>
      </c>
      <c r="F16" s="84" t="s">
        <v>229</v>
      </c>
      <c r="G16" s="84" t="s">
        <v>229</v>
      </c>
      <c r="H16" s="84" t="s">
        <v>229</v>
      </c>
      <c r="I16" s="84" t="s">
        <v>229</v>
      </c>
      <c r="J16" s="84"/>
      <c r="K16" s="84" t="s">
        <v>229</v>
      </c>
      <c r="L16" s="84" t="s">
        <v>229</v>
      </c>
      <c r="M16" s="188" t="s">
        <v>229</v>
      </c>
      <c r="N16" s="207">
        <v>1</v>
      </c>
      <c r="O16" s="208" t="s">
        <v>229</v>
      </c>
      <c r="P16" s="178">
        <f t="shared" si="0"/>
        <v>3248.51</v>
      </c>
      <c r="Q16" s="61">
        <f t="shared" si="1"/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171">
        <v>0</v>
      </c>
      <c r="Z16" s="212">
        <v>3248.51</v>
      </c>
      <c r="AA16" s="213">
        <v>0</v>
      </c>
    </row>
    <row r="17" spans="1:28" ht="15.75" thickBot="1" x14ac:dyDescent="0.3">
      <c r="A17" s="59"/>
      <c r="B17" s="36" t="s">
        <v>160</v>
      </c>
      <c r="C17" s="60"/>
      <c r="D17" s="84" t="s">
        <v>229</v>
      </c>
      <c r="E17" s="84" t="s">
        <v>229</v>
      </c>
      <c r="F17" s="84" t="s">
        <v>229</v>
      </c>
      <c r="G17" s="84" t="s">
        <v>229</v>
      </c>
      <c r="H17" s="84" t="s">
        <v>229</v>
      </c>
      <c r="I17" s="84" t="s">
        <v>229</v>
      </c>
      <c r="J17" s="84" t="s">
        <v>229</v>
      </c>
      <c r="K17" s="84" t="s">
        <v>229</v>
      </c>
      <c r="L17" s="84" t="s">
        <v>229</v>
      </c>
      <c r="M17" s="188" t="s">
        <v>229</v>
      </c>
      <c r="N17" s="209" t="s">
        <v>229</v>
      </c>
      <c r="O17" s="210" t="s">
        <v>229</v>
      </c>
      <c r="P17" s="204">
        <f>SUM(P11:P16)</f>
        <v>26654.120000000003</v>
      </c>
      <c r="Q17" s="61">
        <f t="shared" ref="Q17:AA17" si="3">SUM(Q11:Q16)</f>
        <v>4822.75</v>
      </c>
      <c r="R17" s="61">
        <f t="shared" si="3"/>
        <v>3206.78</v>
      </c>
      <c r="S17" s="61">
        <f t="shared" si="3"/>
        <v>0</v>
      </c>
      <c r="T17" s="61">
        <f t="shared" si="3"/>
        <v>8576.59</v>
      </c>
      <c r="U17" s="61">
        <f t="shared" si="3"/>
        <v>737.7</v>
      </c>
      <c r="V17" s="61">
        <f t="shared" si="3"/>
        <v>8498.68</v>
      </c>
      <c r="W17" s="61">
        <f t="shared" si="3"/>
        <v>0</v>
      </c>
      <c r="X17" s="61">
        <f t="shared" si="3"/>
        <v>3123.56</v>
      </c>
      <c r="Y17" s="211">
        <f t="shared" si="3"/>
        <v>3294.95</v>
      </c>
      <c r="Z17" s="214">
        <f t="shared" si="3"/>
        <v>3248.51</v>
      </c>
      <c r="AA17" s="215">
        <f t="shared" si="3"/>
        <v>790.1</v>
      </c>
      <c r="AB17" s="62"/>
    </row>
    <row r="18" spans="1:28" x14ac:dyDescent="0.2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28" ht="73.5" customHeight="1" x14ac:dyDescent="0.2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1:28" s="22" customFormat="1" ht="15.75" hidden="1" customHeight="1" x14ac:dyDescent="0.25">
      <c r="A20" s="270" t="s">
        <v>541</v>
      </c>
      <c r="B20" s="270"/>
      <c r="C20" s="270"/>
      <c r="D20" s="270"/>
      <c r="E20" s="73"/>
      <c r="F20" s="73"/>
      <c r="G20" s="139"/>
      <c r="H20" s="271"/>
      <c r="I20" s="271"/>
      <c r="J20" s="271" t="s">
        <v>542</v>
      </c>
      <c r="K20" s="271"/>
      <c r="L20" s="271"/>
      <c r="M20" s="271"/>
      <c r="N20" s="271"/>
      <c r="O20" s="271"/>
    </row>
    <row r="21" spans="1:28" s="12" customFormat="1" ht="48.75" hidden="1" customHeight="1" x14ac:dyDescent="0.2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</row>
    <row r="22" spans="1:28" s="12" customFormat="1" ht="15.75" hidden="1" x14ac:dyDescent="0.25">
      <c r="A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</row>
    <row r="23" spans="1:28" s="12" customFormat="1" ht="15.75" hidden="1" x14ac:dyDescent="0.25">
      <c r="A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28" s="12" customFormat="1" ht="15.75" hidden="1" x14ac:dyDescent="0.25"/>
    <row r="25" spans="1:28" hidden="1" x14ac:dyDescent="0.25"/>
    <row r="26" spans="1:28" hidden="1" x14ac:dyDescent="0.25"/>
    <row r="27" spans="1:28" hidden="1" x14ac:dyDescent="0.25">
      <c r="B27" s="150" t="s">
        <v>543</v>
      </c>
      <c r="C27" s="140"/>
      <c r="D27" s="141"/>
    </row>
    <row r="28" spans="1:28" hidden="1" x14ac:dyDescent="0.25">
      <c r="B28" s="293" t="s">
        <v>102</v>
      </c>
      <c r="C28" s="293"/>
      <c r="D28" s="141"/>
    </row>
  </sheetData>
  <sheetProtection formatCells="0" formatColumns="0" formatRows="0" insertColumns="0" insertRows="0" insertHyperlinks="0" deleteColumns="0" deleteRows="0" sort="0" autoFilter="0" pivotTables="0"/>
  <protectedRanges>
    <protectedRange sqref="E20:F20 H20:I20" name="Диапазон18_1"/>
    <protectedRange sqref="E20:F20" name="Диапазон2_1_1"/>
    <protectedRange sqref="C20:D20" name="Диапазон18_1_1"/>
    <protectedRange sqref="C20:D20" name="Диапазон2_1_1_1"/>
  </protectedRanges>
  <mergeCells count="26">
    <mergeCell ref="A20:D20"/>
    <mergeCell ref="H20:I20"/>
    <mergeCell ref="J20:O20"/>
    <mergeCell ref="B28:C28"/>
    <mergeCell ref="A3:Z3"/>
    <mergeCell ref="Z8:AA8"/>
    <mergeCell ref="V8:W8"/>
    <mergeCell ref="X8:Y8"/>
    <mergeCell ref="P7:Q8"/>
    <mergeCell ref="N8:O8"/>
    <mergeCell ref="R8:S8"/>
    <mergeCell ref="T8:U8"/>
    <mergeCell ref="R1:V1"/>
    <mergeCell ref="C7:C9"/>
    <mergeCell ref="A7:A9"/>
    <mergeCell ref="B7:B9"/>
    <mergeCell ref="D7:D9"/>
    <mergeCell ref="E7:E9"/>
    <mergeCell ref="F7:O7"/>
    <mergeCell ref="F8:G8"/>
    <mergeCell ref="H8:I8"/>
    <mergeCell ref="J8:K8"/>
    <mergeCell ref="L8:M8"/>
    <mergeCell ref="C4:V4"/>
    <mergeCell ref="C5:V5"/>
    <mergeCell ref="R7:AA7"/>
  </mergeCells>
  <pageMargins left="1.1811023622047243" right="0.39370078740157483" top="0.78740157480314965" bottom="0.78740157480314965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>
    <pageSetUpPr fitToPage="1"/>
  </sheetPr>
  <dimension ref="A1:O23"/>
  <sheetViews>
    <sheetView zoomScale="87" zoomScaleNormal="87" workbookViewId="0">
      <selection activeCell="A18" sqref="A18:XFD21"/>
    </sheetView>
  </sheetViews>
  <sheetFormatPr defaultRowHeight="15" x14ac:dyDescent="0.25"/>
  <cols>
    <col min="1" max="1" width="24.7109375" style="39" customWidth="1"/>
    <col min="2" max="2" width="16.5703125" style="39" customWidth="1"/>
    <col min="3" max="3" width="16" style="39" customWidth="1"/>
    <col min="4" max="4" width="21" style="39" customWidth="1"/>
    <col min="5" max="5" width="14.85546875" style="39" customWidth="1"/>
    <col min="6" max="6" width="16.42578125" style="39" customWidth="1"/>
    <col min="7" max="7" width="16.28515625" style="39" customWidth="1"/>
    <col min="8" max="8" width="16.7109375" style="39" customWidth="1"/>
    <col min="9" max="9" width="17.140625" style="39" customWidth="1"/>
    <col min="10" max="10" width="17.7109375" style="39" customWidth="1"/>
    <col min="11" max="12" width="18.5703125" style="39" customWidth="1"/>
    <col min="13" max="13" width="15.28515625" style="39" customWidth="1"/>
    <col min="14" max="14" width="11.28515625" style="39" customWidth="1"/>
    <col min="15" max="15" width="14.7109375" style="39" customWidth="1"/>
    <col min="16" max="16384" width="9.140625" style="39"/>
  </cols>
  <sheetData>
    <row r="1" spans="1:15" ht="15" customHeight="1" x14ac:dyDescent="0.25">
      <c r="N1" s="321" t="s">
        <v>51</v>
      </c>
      <c r="O1" s="321"/>
    </row>
    <row r="2" spans="1:15" ht="22.5" customHeight="1" x14ac:dyDescent="0.25">
      <c r="A2" s="319" t="s">
        <v>148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</row>
    <row r="3" spans="1:15" ht="15.75" x14ac:dyDescent="0.25">
      <c r="A3" s="6"/>
      <c r="B3" s="6"/>
      <c r="C3" s="325" t="s">
        <v>216</v>
      </c>
      <c r="D3" s="325"/>
      <c r="E3" s="325"/>
      <c r="F3" s="325"/>
      <c r="G3" s="325"/>
      <c r="H3" s="325"/>
      <c r="I3" s="325"/>
      <c r="J3" s="325"/>
      <c r="K3" s="325"/>
      <c r="L3" s="64"/>
      <c r="M3" s="6"/>
      <c r="N3" s="6"/>
      <c r="O3" s="6"/>
    </row>
    <row r="4" spans="1:15" ht="15.75" x14ac:dyDescent="0.25">
      <c r="A4" s="6"/>
      <c r="B4" s="6"/>
      <c r="C4" s="6"/>
      <c r="D4" s="6"/>
      <c r="E4" s="6"/>
      <c r="F4" s="6"/>
      <c r="G4" s="42" t="s">
        <v>139</v>
      </c>
      <c r="H4" s="6"/>
      <c r="I4" s="6"/>
      <c r="J4" s="6"/>
      <c r="K4" s="6"/>
      <c r="L4" s="6"/>
      <c r="M4" s="6"/>
      <c r="N4" s="6"/>
      <c r="O4" s="6"/>
    </row>
    <row r="5" spans="1:15" ht="15.75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34.5" customHeight="1" x14ac:dyDescent="0.25">
      <c r="A6" s="320" t="s">
        <v>4</v>
      </c>
      <c r="B6" s="320" t="s">
        <v>10</v>
      </c>
      <c r="C6" s="320"/>
      <c r="D6" s="320"/>
      <c r="E6" s="320"/>
      <c r="F6" s="320"/>
      <c r="G6" s="324" t="s">
        <v>23</v>
      </c>
      <c r="H6" s="324"/>
      <c r="I6" s="324"/>
      <c r="J6" s="324"/>
      <c r="K6" s="323"/>
      <c r="L6" s="256" t="s">
        <v>407</v>
      </c>
      <c r="M6" s="322" t="s">
        <v>16</v>
      </c>
      <c r="N6" s="323"/>
      <c r="O6" s="256" t="s">
        <v>22</v>
      </c>
    </row>
    <row r="7" spans="1:15" ht="79.5" customHeight="1" x14ac:dyDescent="0.25">
      <c r="A7" s="320"/>
      <c r="B7" s="18" t="s">
        <v>13</v>
      </c>
      <c r="C7" s="18" t="s">
        <v>11</v>
      </c>
      <c r="D7" s="18" t="s">
        <v>24</v>
      </c>
      <c r="E7" s="18" t="s">
        <v>12</v>
      </c>
      <c r="F7" s="18" t="s">
        <v>20</v>
      </c>
      <c r="G7" s="18" t="s">
        <v>17</v>
      </c>
      <c r="H7" s="18" t="s">
        <v>18</v>
      </c>
      <c r="I7" s="18" t="s">
        <v>19</v>
      </c>
      <c r="J7" s="69" t="s">
        <v>204</v>
      </c>
      <c r="K7" s="18" t="s">
        <v>21</v>
      </c>
      <c r="L7" s="257"/>
      <c r="M7" s="18" t="s">
        <v>14</v>
      </c>
      <c r="N7" s="18" t="s">
        <v>15</v>
      </c>
      <c r="O7" s="257"/>
    </row>
    <row r="8" spans="1:15" ht="15.75" x14ac:dyDescent="0.25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</row>
    <row r="9" spans="1:15" ht="15.75" x14ac:dyDescent="0.25">
      <c r="A9" s="87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5" ht="15.75" x14ac:dyDescent="0.25">
      <c r="A10" s="87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5.75" x14ac:dyDescent="0.25">
      <c r="A11" s="87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spans="1:15" ht="15.75" x14ac:dyDescent="0.25">
      <c r="A12" s="87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1:15" ht="15.75" x14ac:dyDescent="0.25">
      <c r="A13" s="87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5" ht="15.75" x14ac:dyDescent="0.25">
      <c r="A14" s="87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5" ht="15.75" x14ac:dyDescent="0.25">
      <c r="A15" s="18" t="s">
        <v>229</v>
      </c>
      <c r="B15" s="41" t="s">
        <v>229</v>
      </c>
      <c r="C15" s="41" t="s">
        <v>229</v>
      </c>
      <c r="D15" s="41" t="s">
        <v>229</v>
      </c>
      <c r="E15" s="41" t="s">
        <v>229</v>
      </c>
      <c r="F15" s="41" t="s">
        <v>229</v>
      </c>
      <c r="G15" s="41" t="s">
        <v>229</v>
      </c>
      <c r="H15" s="41" t="s">
        <v>229</v>
      </c>
      <c r="I15" s="41" t="s">
        <v>229</v>
      </c>
      <c r="J15" s="41" t="s">
        <v>229</v>
      </c>
      <c r="K15" s="234">
        <f>SUM(K9:K14)</f>
        <v>0</v>
      </c>
      <c r="L15" s="234">
        <f>SUM(L9:L14)</f>
        <v>0</v>
      </c>
      <c r="M15" s="41" t="s">
        <v>229</v>
      </c>
      <c r="N15" s="41" t="s">
        <v>229</v>
      </c>
      <c r="O15" s="41" t="s">
        <v>229</v>
      </c>
    </row>
    <row r="16" spans="1:15" ht="15.75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 ht="43.5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5" s="22" customFormat="1" ht="15.75" hidden="1" customHeight="1" x14ac:dyDescent="0.25">
      <c r="A18" s="270" t="s">
        <v>541</v>
      </c>
      <c r="B18" s="270"/>
      <c r="C18" s="270"/>
      <c r="D18" s="270"/>
      <c r="E18" s="73"/>
      <c r="F18" s="73"/>
      <c r="G18" s="139"/>
      <c r="H18" s="271"/>
      <c r="I18" s="271"/>
      <c r="J18" s="271" t="s">
        <v>542</v>
      </c>
      <c r="K18" s="271"/>
      <c r="L18" s="271"/>
      <c r="M18" s="271"/>
      <c r="N18" s="271"/>
      <c r="O18" s="271"/>
    </row>
    <row r="19" spans="1:15" s="12" customFormat="1" ht="48.75" hidden="1" customHeight="1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</row>
    <row r="20" spans="1:15" s="12" customFormat="1" ht="15.75" hidden="1" x14ac:dyDescent="0.25">
      <c r="A20" s="139"/>
      <c r="B20" s="150" t="s">
        <v>543</v>
      </c>
      <c r="C20" s="140"/>
      <c r="D20" s="141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</row>
    <row r="21" spans="1:15" s="12" customFormat="1" ht="15.75" hidden="1" x14ac:dyDescent="0.25">
      <c r="A21" s="139"/>
      <c r="B21" s="293" t="s">
        <v>102</v>
      </c>
      <c r="C21" s="293"/>
      <c r="D21" s="141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</row>
    <row r="22" spans="1:15" s="12" customFormat="1" ht="15.75" x14ac:dyDescent="0.25">
      <c r="A22" s="138"/>
      <c r="B22" s="138"/>
      <c r="C22" s="138"/>
      <c r="D22" s="138"/>
      <c r="E22" s="138"/>
      <c r="F22" s="138"/>
      <c r="G22" s="138"/>
      <c r="H22" s="138"/>
      <c r="I22" s="138"/>
    </row>
    <row r="23" spans="1:15" x14ac:dyDescent="0.25">
      <c r="A23" s="144"/>
      <c r="B23" s="144"/>
      <c r="C23" s="144"/>
      <c r="D23" s="144"/>
      <c r="E23" s="144"/>
      <c r="F23" s="144"/>
      <c r="G23" s="144"/>
      <c r="H23" s="144"/>
      <c r="I23" s="144"/>
    </row>
  </sheetData>
  <protectedRanges>
    <protectedRange sqref="E18:F18 H18:I18" name="Диапазон18_1"/>
    <protectedRange sqref="E18:F18" name="Диапазон2_1_1"/>
    <protectedRange sqref="C18:D18" name="Диапазон18_1_1"/>
    <protectedRange sqref="C18:D18" name="Диапазон2_1_1_1"/>
  </protectedRanges>
  <mergeCells count="13">
    <mergeCell ref="N1:O1"/>
    <mergeCell ref="M6:N6"/>
    <mergeCell ref="B6:F6"/>
    <mergeCell ref="G6:K6"/>
    <mergeCell ref="O6:O7"/>
    <mergeCell ref="L6:L7"/>
    <mergeCell ref="C3:K3"/>
    <mergeCell ref="A18:D18"/>
    <mergeCell ref="H18:I18"/>
    <mergeCell ref="J18:O18"/>
    <mergeCell ref="B21:C21"/>
    <mergeCell ref="A2:O2"/>
    <mergeCell ref="A6:A7"/>
  </mergeCells>
  <pageMargins left="1.1811023622047243" right="0.39370078740157483" top="0.78740157480314965" bottom="0.78740157480314965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5">
    <pageSetUpPr fitToPage="1"/>
  </sheetPr>
  <dimension ref="A1:O21"/>
  <sheetViews>
    <sheetView zoomScale="80" zoomScaleNormal="80" workbookViewId="0">
      <selection activeCell="A17" sqref="A17:XFD20"/>
    </sheetView>
  </sheetViews>
  <sheetFormatPr defaultRowHeight="15.75" x14ac:dyDescent="0.25"/>
  <cols>
    <col min="1" max="1" width="19" style="2" customWidth="1"/>
    <col min="2" max="2" width="22.42578125" style="2" customWidth="1"/>
    <col min="3" max="3" width="15.7109375" style="2" customWidth="1"/>
    <col min="4" max="4" width="19.140625" style="2" customWidth="1"/>
    <col min="5" max="5" width="17.42578125" style="2" customWidth="1"/>
    <col min="6" max="6" width="19.28515625" style="2" customWidth="1"/>
    <col min="7" max="7" width="18.140625" style="2" customWidth="1"/>
    <col min="8" max="8" width="17.42578125" style="2" customWidth="1"/>
    <col min="9" max="9" width="22.28515625" style="2" customWidth="1"/>
    <col min="10" max="10" width="26" style="2" customWidth="1"/>
    <col min="11" max="16384" width="9.140625" style="2"/>
  </cols>
  <sheetData>
    <row r="1" spans="1:9" x14ac:dyDescent="0.25">
      <c r="I1" s="3" t="s">
        <v>52</v>
      </c>
    </row>
    <row r="2" spans="1:9" x14ac:dyDescent="0.25">
      <c r="I2" s="3"/>
    </row>
    <row r="3" spans="1:9" ht="19.5" customHeight="1" x14ac:dyDescent="0.25">
      <c r="A3" s="326" t="s">
        <v>149</v>
      </c>
      <c r="B3" s="326"/>
      <c r="C3" s="326"/>
      <c r="D3" s="326"/>
      <c r="E3" s="326"/>
      <c r="F3" s="326"/>
      <c r="G3" s="326"/>
      <c r="H3" s="326"/>
      <c r="I3" s="326"/>
    </row>
    <row r="4" spans="1:9" ht="18" customHeight="1" x14ac:dyDescent="0.25">
      <c r="A4" s="43"/>
      <c r="B4" s="327" t="s">
        <v>216</v>
      </c>
      <c r="C4" s="327"/>
      <c r="D4" s="327"/>
      <c r="E4" s="327"/>
      <c r="F4" s="327"/>
      <c r="G4" s="327"/>
      <c r="H4" s="327"/>
      <c r="I4" s="43"/>
    </row>
    <row r="5" spans="1:9" ht="18" customHeight="1" x14ac:dyDescent="0.25">
      <c r="A5" s="43"/>
      <c r="E5" s="42" t="s">
        <v>139</v>
      </c>
      <c r="I5" s="43"/>
    </row>
    <row r="6" spans="1:9" ht="17.25" customHeight="1" x14ac:dyDescent="0.25">
      <c r="A6" s="7"/>
      <c r="B6" s="7"/>
      <c r="C6" s="7"/>
      <c r="D6" s="7"/>
      <c r="E6" s="7"/>
      <c r="F6" s="7"/>
      <c r="G6" s="7"/>
      <c r="H6" s="7"/>
      <c r="I6" s="7"/>
    </row>
    <row r="7" spans="1:9" ht="189" x14ac:dyDescent="0.25">
      <c r="A7" s="1" t="s">
        <v>4</v>
      </c>
      <c r="B7" s="1" t="s">
        <v>55</v>
      </c>
      <c r="C7" s="1" t="s">
        <v>2</v>
      </c>
      <c r="D7" s="1" t="s">
        <v>3</v>
      </c>
      <c r="E7" s="1" t="s">
        <v>5</v>
      </c>
      <c r="F7" s="1" t="s">
        <v>6</v>
      </c>
      <c r="G7" s="1" t="s">
        <v>7</v>
      </c>
      <c r="H7" s="1" t="s">
        <v>0</v>
      </c>
      <c r="I7" s="1" t="s">
        <v>1</v>
      </c>
    </row>
    <row r="8" spans="1:9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</row>
    <row r="9" spans="1:9" x14ac:dyDescent="0.25">
      <c r="A9" s="277">
        <v>1</v>
      </c>
      <c r="B9" s="1"/>
      <c r="C9" s="89"/>
      <c r="D9" s="89"/>
      <c r="E9" s="89"/>
      <c r="F9" s="89"/>
      <c r="G9" s="89"/>
      <c r="H9" s="89"/>
      <c r="I9" s="89"/>
    </row>
    <row r="10" spans="1:9" x14ac:dyDescent="0.25">
      <c r="A10" s="289"/>
      <c r="B10" s="1"/>
      <c r="C10" s="89"/>
      <c r="D10" s="89"/>
      <c r="E10" s="89"/>
      <c r="F10" s="89"/>
      <c r="G10" s="89"/>
      <c r="H10" s="89"/>
      <c r="I10" s="89"/>
    </row>
    <row r="11" spans="1:9" x14ac:dyDescent="0.25">
      <c r="A11" s="289"/>
      <c r="B11" s="1"/>
      <c r="C11" s="89"/>
      <c r="D11" s="89"/>
      <c r="E11" s="89"/>
      <c r="F11" s="89"/>
      <c r="G11" s="89"/>
      <c r="H11" s="89"/>
      <c r="I11" s="89"/>
    </row>
    <row r="12" spans="1:9" x14ac:dyDescent="0.25">
      <c r="A12" s="290"/>
      <c r="B12" s="1"/>
      <c r="C12" s="89"/>
      <c r="D12" s="89"/>
      <c r="E12" s="89"/>
      <c r="F12" s="89"/>
      <c r="G12" s="89"/>
      <c r="H12" s="89"/>
      <c r="I12" s="89"/>
    </row>
    <row r="13" spans="1:9" x14ac:dyDescent="0.25">
      <c r="A13" s="89" t="s">
        <v>229</v>
      </c>
      <c r="B13" s="89" t="s">
        <v>229</v>
      </c>
      <c r="C13" s="89" t="s">
        <v>229</v>
      </c>
      <c r="D13" s="89" t="s">
        <v>229</v>
      </c>
      <c r="E13" s="89" t="s">
        <v>229</v>
      </c>
      <c r="F13" s="89" t="s">
        <v>229</v>
      </c>
      <c r="G13" s="89" t="s">
        <v>229</v>
      </c>
      <c r="H13" s="89" t="s">
        <v>229</v>
      </c>
      <c r="I13" s="89" t="s">
        <v>229</v>
      </c>
    </row>
    <row r="17" spans="1:15" s="22" customFormat="1" ht="15.75" hidden="1" customHeight="1" x14ac:dyDescent="0.25">
      <c r="A17" s="270" t="s">
        <v>541</v>
      </c>
      <c r="B17" s="270"/>
      <c r="C17" s="270"/>
      <c r="D17" s="270"/>
      <c r="E17" s="73"/>
      <c r="F17" s="73"/>
      <c r="G17" s="139"/>
      <c r="H17" s="76"/>
      <c r="I17" s="76" t="s">
        <v>542</v>
      </c>
      <c r="K17" s="76"/>
      <c r="L17" s="76"/>
      <c r="M17" s="76"/>
      <c r="N17" s="76"/>
      <c r="O17" s="76"/>
    </row>
    <row r="18" spans="1:15" s="12" customFormat="1" ht="48.75" hidden="1" customHeight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</row>
    <row r="19" spans="1:15" s="12" customFormat="1" hidden="1" x14ac:dyDescent="0.25">
      <c r="A19" s="139"/>
      <c r="B19" s="150" t="s">
        <v>543</v>
      </c>
      <c r="C19" s="140"/>
      <c r="D19" s="141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</row>
    <row r="20" spans="1:15" s="12" customFormat="1" hidden="1" x14ac:dyDescent="0.25">
      <c r="A20" s="139"/>
      <c r="B20" s="293" t="s">
        <v>102</v>
      </c>
      <c r="C20" s="293"/>
      <c r="D20" s="141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</row>
    <row r="21" spans="1:15" s="12" customFormat="1" x14ac:dyDescent="0.25"/>
  </sheetData>
  <protectedRanges>
    <protectedRange sqref="E17:F17 H17" name="Диапазон18_1"/>
    <protectedRange sqref="E17:F17" name="Диапазон2_1_1"/>
    <protectedRange sqref="C17:D17" name="Диапазон18_1_1"/>
    <protectedRange sqref="C17:D17" name="Диапазон2_1_1_1"/>
  </protectedRanges>
  <mergeCells count="5">
    <mergeCell ref="B20:C20"/>
    <mergeCell ref="A3:I3"/>
    <mergeCell ref="A9:A12"/>
    <mergeCell ref="B4:H4"/>
    <mergeCell ref="A17:D17"/>
  </mergeCells>
  <pageMargins left="1.1811023622047245" right="0.39370078740157483" top="0.78740157480314965" bottom="0.78740157480314965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6">
    <pageSetUpPr fitToPage="1"/>
  </sheetPr>
  <dimension ref="A1:T24"/>
  <sheetViews>
    <sheetView topLeftCell="A13" zoomScale="85" zoomScaleNormal="85" workbookViewId="0">
      <selection activeCell="A20" sqref="A20:XFD23"/>
    </sheetView>
  </sheetViews>
  <sheetFormatPr defaultRowHeight="15" x14ac:dyDescent="0.25"/>
  <cols>
    <col min="1" max="1" width="9.140625" style="29"/>
    <col min="2" max="2" width="18.28515625" style="29" customWidth="1"/>
    <col min="3" max="3" width="22.5703125" style="29" customWidth="1"/>
    <col min="4" max="13" width="11" style="29" customWidth="1"/>
    <col min="14" max="14" width="17.42578125" style="29" customWidth="1"/>
    <col min="15" max="15" width="16.7109375" style="29" customWidth="1"/>
    <col min="16" max="16" width="19.5703125" style="29" customWidth="1"/>
    <col min="17" max="17" width="20.28515625" style="29" customWidth="1"/>
    <col min="18" max="18" width="11.7109375" style="29" customWidth="1"/>
    <col min="19" max="20" width="16.140625" style="29" customWidth="1"/>
    <col min="21" max="16384" width="9.140625" style="29"/>
  </cols>
  <sheetData>
    <row r="1" spans="1:20" x14ac:dyDescent="0.25">
      <c r="Q1" s="44" t="s">
        <v>120</v>
      </c>
    </row>
    <row r="2" spans="1:20" ht="15.75" customHeight="1" x14ac:dyDescent="0.25">
      <c r="A2" s="331" t="s">
        <v>150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48"/>
      <c r="S2" s="48"/>
      <c r="T2" s="48"/>
    </row>
    <row r="3" spans="1:20" ht="18.75" x14ac:dyDescent="0.3">
      <c r="A3" s="34"/>
      <c r="B3" s="34"/>
      <c r="C3" s="34"/>
      <c r="D3" s="338" t="s">
        <v>216</v>
      </c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49"/>
      <c r="Q3" s="49"/>
      <c r="R3" s="49"/>
      <c r="S3" s="49"/>
      <c r="T3" s="49"/>
    </row>
    <row r="4" spans="1:20" ht="18.75" customHeight="1" x14ac:dyDescent="0.25">
      <c r="A4" s="34"/>
      <c r="B4" s="34"/>
      <c r="C4" s="34"/>
      <c r="D4" s="311" t="s">
        <v>139</v>
      </c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47"/>
      <c r="Q4" s="47"/>
      <c r="S4" s="47"/>
      <c r="T4" s="47"/>
    </row>
    <row r="5" spans="1:20" x14ac:dyDescent="0.25">
      <c r="A5" s="34"/>
      <c r="B5" s="34"/>
      <c r="C5" s="34"/>
    </row>
    <row r="6" spans="1:20" x14ac:dyDescent="0.25">
      <c r="A6" s="34"/>
      <c r="B6" s="34"/>
      <c r="C6" s="34"/>
    </row>
    <row r="8" spans="1:20" ht="15" customHeight="1" thickBot="1" x14ac:dyDescent="0.3">
      <c r="A8" s="337" t="s">
        <v>8</v>
      </c>
      <c r="B8" s="332" t="s">
        <v>96</v>
      </c>
      <c r="C8" s="332" t="s">
        <v>175</v>
      </c>
      <c r="D8" s="332" t="s">
        <v>133</v>
      </c>
      <c r="E8" s="332"/>
      <c r="F8" s="332"/>
      <c r="G8" s="332"/>
      <c r="H8" s="333"/>
      <c r="I8" s="332" t="s">
        <v>134</v>
      </c>
      <c r="J8" s="332"/>
      <c r="K8" s="332"/>
      <c r="L8" s="332"/>
      <c r="M8" s="333"/>
      <c r="N8" s="334" t="s">
        <v>98</v>
      </c>
      <c r="O8" s="334" t="s">
        <v>99</v>
      </c>
      <c r="P8" s="334" t="s">
        <v>100</v>
      </c>
      <c r="Q8" s="334" t="s">
        <v>101</v>
      </c>
    </row>
    <row r="9" spans="1:20" ht="67.5" customHeight="1" x14ac:dyDescent="0.25">
      <c r="A9" s="337"/>
      <c r="B9" s="332"/>
      <c r="C9" s="332"/>
      <c r="D9" s="16" t="s">
        <v>61</v>
      </c>
      <c r="E9" s="30" t="s">
        <v>218</v>
      </c>
      <c r="F9" s="30" t="s">
        <v>219</v>
      </c>
      <c r="G9" s="169" t="s">
        <v>220</v>
      </c>
      <c r="H9" s="216" t="s">
        <v>221</v>
      </c>
      <c r="I9" s="191" t="s">
        <v>61</v>
      </c>
      <c r="J9" s="30" t="s">
        <v>218</v>
      </c>
      <c r="K9" s="30" t="s">
        <v>219</v>
      </c>
      <c r="L9" s="169" t="s">
        <v>220</v>
      </c>
      <c r="M9" s="216" t="s">
        <v>221</v>
      </c>
      <c r="N9" s="335"/>
      <c r="O9" s="336"/>
      <c r="P9" s="336"/>
      <c r="Q9" s="336"/>
    </row>
    <row r="10" spans="1:20" x14ac:dyDescent="0.25">
      <c r="A10" s="92">
        <v>1</v>
      </c>
      <c r="B10" s="93">
        <v>2</v>
      </c>
      <c r="C10" s="93">
        <v>3</v>
      </c>
      <c r="D10" s="93">
        <v>4</v>
      </c>
      <c r="E10" s="93">
        <v>5</v>
      </c>
      <c r="F10" s="93">
        <v>6</v>
      </c>
      <c r="G10" s="170">
        <v>7</v>
      </c>
      <c r="H10" s="217">
        <v>8</v>
      </c>
      <c r="I10" s="172">
        <v>9</v>
      </c>
      <c r="J10" s="93">
        <v>10</v>
      </c>
      <c r="K10" s="93">
        <v>11</v>
      </c>
      <c r="L10" s="170">
        <v>12</v>
      </c>
      <c r="M10" s="217">
        <v>13</v>
      </c>
      <c r="N10" s="172">
        <v>14</v>
      </c>
      <c r="O10" s="93">
        <v>15</v>
      </c>
      <c r="P10" s="93">
        <v>16</v>
      </c>
      <c r="Q10" s="93">
        <v>17</v>
      </c>
    </row>
    <row r="11" spans="1:20" ht="150" x14ac:dyDescent="0.25">
      <c r="A11" s="90">
        <v>1</v>
      </c>
      <c r="B11" s="45" t="s">
        <v>242</v>
      </c>
      <c r="C11" s="45" t="s">
        <v>243</v>
      </c>
      <c r="D11" s="88">
        <v>3206.78</v>
      </c>
      <c r="E11" s="88">
        <v>0</v>
      </c>
      <c r="F11" s="88">
        <v>0</v>
      </c>
      <c r="G11" s="171">
        <v>0</v>
      </c>
      <c r="H11" s="218">
        <v>0</v>
      </c>
      <c r="I11" s="178">
        <v>0</v>
      </c>
      <c r="J11" s="88">
        <v>0</v>
      </c>
      <c r="K11" s="88">
        <v>0</v>
      </c>
      <c r="L11" s="171">
        <v>0</v>
      </c>
      <c r="M11" s="218">
        <v>0</v>
      </c>
      <c r="N11" s="162" t="s">
        <v>244</v>
      </c>
      <c r="O11" s="91" t="s">
        <v>244</v>
      </c>
      <c r="P11" s="91" t="s">
        <v>229</v>
      </c>
      <c r="Q11" s="91" t="s">
        <v>229</v>
      </c>
    </row>
    <row r="12" spans="1:20" ht="165" x14ac:dyDescent="0.25">
      <c r="A12" s="90">
        <f t="shared" ref="A12:A16" si="0">A11+1</f>
        <v>2</v>
      </c>
      <c r="B12" s="45" t="s">
        <v>231</v>
      </c>
      <c r="C12" s="45" t="s">
        <v>245</v>
      </c>
      <c r="D12" s="88">
        <v>0</v>
      </c>
      <c r="E12" s="88">
        <v>8576.59</v>
      </c>
      <c r="F12" s="88">
        <v>0</v>
      </c>
      <c r="G12" s="171">
        <v>0</v>
      </c>
      <c r="H12" s="218">
        <v>0</v>
      </c>
      <c r="I12" s="178">
        <v>0</v>
      </c>
      <c r="J12" s="88">
        <v>176.863</v>
      </c>
      <c r="K12" s="88">
        <v>0</v>
      </c>
      <c r="L12" s="171">
        <v>0</v>
      </c>
      <c r="M12" s="218">
        <v>0</v>
      </c>
      <c r="N12" s="162" t="s">
        <v>246</v>
      </c>
      <c r="O12" s="91" t="s">
        <v>246</v>
      </c>
      <c r="P12" s="94">
        <v>43916</v>
      </c>
      <c r="Q12" s="91" t="s">
        <v>229</v>
      </c>
    </row>
    <row r="13" spans="1:20" ht="180" x14ac:dyDescent="0.25">
      <c r="A13" s="90">
        <f t="shared" si="0"/>
        <v>3</v>
      </c>
      <c r="B13" s="45" t="s">
        <v>247</v>
      </c>
      <c r="C13" s="45" t="s">
        <v>248</v>
      </c>
      <c r="D13" s="88">
        <v>0</v>
      </c>
      <c r="E13" s="88">
        <v>0</v>
      </c>
      <c r="F13" s="88">
        <v>5495.25</v>
      </c>
      <c r="G13" s="171">
        <v>0</v>
      </c>
      <c r="H13" s="218">
        <v>0</v>
      </c>
      <c r="I13" s="178">
        <v>0</v>
      </c>
      <c r="J13" s="88">
        <v>0</v>
      </c>
      <c r="K13" s="88">
        <v>0</v>
      </c>
      <c r="L13" s="171">
        <v>1360.97</v>
      </c>
      <c r="M13" s="218">
        <v>790.1</v>
      </c>
      <c r="N13" s="162" t="s">
        <v>249</v>
      </c>
      <c r="O13" s="91" t="s">
        <v>249</v>
      </c>
      <c r="P13" s="94">
        <v>44676</v>
      </c>
      <c r="Q13" s="91" t="s">
        <v>229</v>
      </c>
    </row>
    <row r="14" spans="1:20" ht="90" x14ac:dyDescent="0.25">
      <c r="A14" s="90">
        <f t="shared" si="0"/>
        <v>4</v>
      </c>
      <c r="B14" s="45" t="s">
        <v>225</v>
      </c>
      <c r="C14" s="45" t="s">
        <v>250</v>
      </c>
      <c r="D14" s="88">
        <v>0</v>
      </c>
      <c r="E14" s="88">
        <v>0</v>
      </c>
      <c r="F14" s="88">
        <v>3003.43</v>
      </c>
      <c r="G14" s="171">
        <v>0</v>
      </c>
      <c r="H14" s="218">
        <v>0</v>
      </c>
      <c r="I14" s="178">
        <v>0</v>
      </c>
      <c r="J14" s="88">
        <v>0</v>
      </c>
      <c r="K14" s="88">
        <v>0</v>
      </c>
      <c r="L14" s="171">
        <v>0</v>
      </c>
      <c r="M14" s="218">
        <v>0</v>
      </c>
      <c r="N14" s="162" t="s">
        <v>249</v>
      </c>
      <c r="O14" s="91" t="s">
        <v>249</v>
      </c>
      <c r="P14" s="91" t="s">
        <v>229</v>
      </c>
      <c r="Q14" s="91" t="s">
        <v>229</v>
      </c>
    </row>
    <row r="15" spans="1:20" ht="90" x14ac:dyDescent="0.25">
      <c r="A15" s="90">
        <f t="shared" si="0"/>
        <v>5</v>
      </c>
      <c r="B15" s="45" t="s">
        <v>226</v>
      </c>
      <c r="C15" s="45" t="s">
        <v>250</v>
      </c>
      <c r="D15" s="88">
        <v>0</v>
      </c>
      <c r="E15" s="88">
        <v>0</v>
      </c>
      <c r="F15" s="88">
        <v>0</v>
      </c>
      <c r="G15" s="171">
        <v>3123.56</v>
      </c>
      <c r="H15" s="218">
        <v>0</v>
      </c>
      <c r="I15" s="178">
        <v>0</v>
      </c>
      <c r="J15" s="88">
        <v>560.83799999999997</v>
      </c>
      <c r="K15" s="88">
        <v>0</v>
      </c>
      <c r="L15" s="171">
        <v>1933.98</v>
      </c>
      <c r="M15" s="218">
        <v>0</v>
      </c>
      <c r="N15" s="162" t="s">
        <v>251</v>
      </c>
      <c r="O15" s="91" t="s">
        <v>251</v>
      </c>
      <c r="P15" s="94">
        <v>43962</v>
      </c>
      <c r="Q15" s="91" t="s">
        <v>229</v>
      </c>
    </row>
    <row r="16" spans="1:20" ht="90" x14ac:dyDescent="0.25">
      <c r="A16" s="90">
        <f t="shared" si="0"/>
        <v>6</v>
      </c>
      <c r="B16" s="45" t="s">
        <v>227</v>
      </c>
      <c r="C16" s="45" t="s">
        <v>250</v>
      </c>
      <c r="D16" s="88">
        <v>0</v>
      </c>
      <c r="E16" s="88">
        <v>0</v>
      </c>
      <c r="F16" s="88">
        <v>0</v>
      </c>
      <c r="G16" s="171">
        <v>0</v>
      </c>
      <c r="H16" s="218">
        <v>3248.51</v>
      </c>
      <c r="I16" s="178">
        <v>0</v>
      </c>
      <c r="J16" s="88">
        <v>0</v>
      </c>
      <c r="K16" s="88">
        <v>0</v>
      </c>
      <c r="L16" s="171">
        <v>0</v>
      </c>
      <c r="M16" s="218">
        <v>0</v>
      </c>
      <c r="N16" s="162" t="s">
        <v>252</v>
      </c>
      <c r="O16" s="91" t="s">
        <v>252</v>
      </c>
      <c r="P16" s="91" t="s">
        <v>229</v>
      </c>
      <c r="Q16" s="91" t="s">
        <v>229</v>
      </c>
    </row>
    <row r="17" spans="1:17" ht="15.75" thickBot="1" x14ac:dyDescent="0.3">
      <c r="A17" s="328" t="s">
        <v>253</v>
      </c>
      <c r="B17" s="329"/>
      <c r="C17" s="330"/>
      <c r="D17" s="88">
        <f>SUM(D11:D16)</f>
        <v>3206.78</v>
      </c>
      <c r="E17" s="88">
        <f t="shared" ref="E17:M17" si="1">SUM(E11:E16)</f>
        <v>8576.59</v>
      </c>
      <c r="F17" s="88">
        <f t="shared" si="1"/>
        <v>8498.68</v>
      </c>
      <c r="G17" s="171">
        <f t="shared" si="1"/>
        <v>3123.56</v>
      </c>
      <c r="H17" s="219">
        <f t="shared" si="1"/>
        <v>3248.51</v>
      </c>
      <c r="I17" s="178">
        <f t="shared" si="1"/>
        <v>0</v>
      </c>
      <c r="J17" s="88">
        <f t="shared" si="1"/>
        <v>737.70100000000002</v>
      </c>
      <c r="K17" s="88">
        <v>0</v>
      </c>
      <c r="L17" s="171">
        <f t="shared" si="1"/>
        <v>3294.95</v>
      </c>
      <c r="M17" s="219">
        <f t="shared" si="1"/>
        <v>790.1</v>
      </c>
      <c r="N17" s="162" t="s">
        <v>229</v>
      </c>
      <c r="O17" s="91" t="s">
        <v>229</v>
      </c>
      <c r="P17" s="91" t="s">
        <v>229</v>
      </c>
      <c r="Q17" s="91" t="s">
        <v>229</v>
      </c>
    </row>
    <row r="19" spans="1:17" ht="28.5" customHeight="1" x14ac:dyDescent="0.25"/>
    <row r="20" spans="1:17" s="22" customFormat="1" ht="15.75" hidden="1" customHeight="1" x14ac:dyDescent="0.25">
      <c r="A20" s="270" t="s">
        <v>541</v>
      </c>
      <c r="B20" s="270"/>
      <c r="C20" s="270"/>
      <c r="D20" s="270"/>
      <c r="E20" s="73"/>
      <c r="F20" s="73"/>
      <c r="G20" s="139"/>
      <c r="H20" s="271"/>
      <c r="I20" s="271"/>
      <c r="J20" s="271" t="s">
        <v>542</v>
      </c>
      <c r="K20" s="271"/>
      <c r="L20" s="271"/>
      <c r="M20" s="271"/>
      <c r="N20" s="271"/>
      <c r="O20" s="271"/>
    </row>
    <row r="21" spans="1:17" s="12" customFormat="1" ht="48.75" hidden="1" customHeight="1" x14ac:dyDescent="0.2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</row>
    <row r="22" spans="1:17" s="12" customFormat="1" ht="15.75" hidden="1" x14ac:dyDescent="0.25">
      <c r="A22" s="139"/>
      <c r="B22" s="150" t="s">
        <v>543</v>
      </c>
      <c r="C22" s="140"/>
      <c r="D22" s="141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</row>
    <row r="23" spans="1:17" s="12" customFormat="1" ht="15.75" hidden="1" x14ac:dyDescent="0.25">
      <c r="A23" s="139"/>
      <c r="B23" s="293" t="s">
        <v>102</v>
      </c>
      <c r="C23" s="293"/>
      <c r="D23" s="141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17" s="12" customFormat="1" ht="15.75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E20:F20 H20:I20" name="Диапазон18_1"/>
    <protectedRange sqref="E20:F20" name="Диапазон2_1_1"/>
    <protectedRange sqref="C20:D20" name="Диапазон18_1_1"/>
    <protectedRange sqref="C20:D20" name="Диапазон2_1_1_1"/>
  </protectedRanges>
  <mergeCells count="17">
    <mergeCell ref="A2:Q2"/>
    <mergeCell ref="D8:H8"/>
    <mergeCell ref="N8:N9"/>
    <mergeCell ref="O8:O9"/>
    <mergeCell ref="P8:P9"/>
    <mergeCell ref="Q8:Q9"/>
    <mergeCell ref="A8:A9"/>
    <mergeCell ref="B8:B9"/>
    <mergeCell ref="C8:C9"/>
    <mergeCell ref="I8:M8"/>
    <mergeCell ref="D3:O3"/>
    <mergeCell ref="D4:O4"/>
    <mergeCell ref="A20:D20"/>
    <mergeCell ref="H20:I20"/>
    <mergeCell ref="J20:O20"/>
    <mergeCell ref="B23:C23"/>
    <mergeCell ref="A17:C17"/>
  </mergeCells>
  <pageMargins left="1.1811023622047243" right="0.39370078740157483" top="0.78740157480314965" bottom="0.78740157480314965" header="0.31496062992125984" footer="0.31496062992125984"/>
  <pageSetup paperSize="9" scale="4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7">
    <pageSetUpPr fitToPage="1"/>
  </sheetPr>
  <dimension ref="A1:Q30"/>
  <sheetViews>
    <sheetView topLeftCell="A13" zoomScale="70" zoomScaleNormal="70" workbookViewId="0">
      <selection activeCell="A26" sqref="A26:XFD29"/>
    </sheetView>
  </sheetViews>
  <sheetFormatPr defaultRowHeight="15" x14ac:dyDescent="0.25"/>
  <cols>
    <col min="1" max="1" width="9.140625" style="29"/>
    <col min="2" max="2" width="41.42578125" style="29" customWidth="1"/>
    <col min="3" max="3" width="14.42578125" style="29" customWidth="1"/>
    <col min="4" max="5" width="10.28515625" style="29" customWidth="1"/>
    <col min="6" max="7" width="9.140625" style="29"/>
    <col min="8" max="8" width="0" style="29" hidden="1" customWidth="1"/>
    <col min="9" max="9" width="12" style="29" bestFit="1" customWidth="1"/>
    <col min="10" max="10" width="9" style="29" customWidth="1"/>
    <col min="11" max="14" width="12.42578125" style="29" customWidth="1"/>
    <col min="15" max="15" width="12.42578125" style="29" hidden="1" customWidth="1"/>
    <col min="16" max="16" width="26.140625" style="29" customWidth="1"/>
    <col min="17" max="16384" width="9.140625" style="29"/>
  </cols>
  <sheetData>
    <row r="1" spans="1:16" ht="15.75" customHeight="1" x14ac:dyDescent="0.25">
      <c r="L1" s="343" t="s">
        <v>53</v>
      </c>
      <c r="M1" s="343"/>
      <c r="N1" s="343"/>
      <c r="O1" s="343"/>
      <c r="P1" s="343"/>
    </row>
    <row r="2" spans="1:16" ht="15.75" x14ac:dyDescent="0.25">
      <c r="L2" s="8"/>
      <c r="M2" s="165"/>
      <c r="N2" s="8"/>
      <c r="O2" s="8"/>
    </row>
    <row r="3" spans="1:16" ht="40.5" customHeight="1" x14ac:dyDescent="0.25">
      <c r="A3" s="342" t="s">
        <v>138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</row>
    <row r="4" spans="1:16" x14ac:dyDescent="0.25">
      <c r="A4" s="338" t="s">
        <v>216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</row>
    <row r="5" spans="1:16" x14ac:dyDescent="0.25">
      <c r="A5" s="311" t="s">
        <v>139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</row>
    <row r="7" spans="1:16" ht="15" customHeight="1" x14ac:dyDescent="0.25">
      <c r="A7" s="341" t="s">
        <v>8</v>
      </c>
      <c r="B7" s="341" t="s">
        <v>27</v>
      </c>
      <c r="C7" s="341" t="s">
        <v>28</v>
      </c>
      <c r="D7" s="345" t="s">
        <v>31</v>
      </c>
      <c r="E7" s="346"/>
      <c r="F7" s="346"/>
      <c r="G7" s="346"/>
      <c r="H7" s="346"/>
      <c r="I7" s="347"/>
      <c r="J7" s="341" t="s">
        <v>32</v>
      </c>
      <c r="K7" s="341"/>
      <c r="L7" s="341"/>
      <c r="M7" s="341"/>
      <c r="N7" s="341"/>
      <c r="O7" s="341"/>
      <c r="P7" s="341" t="s">
        <v>60</v>
      </c>
    </row>
    <row r="8" spans="1:16" ht="15" customHeight="1" thickBot="1" x14ac:dyDescent="0.3">
      <c r="A8" s="341"/>
      <c r="B8" s="341"/>
      <c r="C8" s="341"/>
      <c r="D8" s="345" t="s">
        <v>29</v>
      </c>
      <c r="E8" s="346"/>
      <c r="F8" s="346"/>
      <c r="G8" s="346"/>
      <c r="H8" s="346"/>
      <c r="I8" s="348"/>
      <c r="J8" s="341" t="s">
        <v>29</v>
      </c>
      <c r="K8" s="341"/>
      <c r="L8" s="341"/>
      <c r="M8" s="341"/>
      <c r="N8" s="344"/>
      <c r="O8" s="341"/>
      <c r="P8" s="341"/>
    </row>
    <row r="9" spans="1:16" ht="26.25" customHeight="1" x14ac:dyDescent="0.25">
      <c r="A9" s="341"/>
      <c r="B9" s="341"/>
      <c r="C9" s="341"/>
      <c r="D9" s="16" t="s">
        <v>61</v>
      </c>
      <c r="E9" s="16" t="s">
        <v>218</v>
      </c>
      <c r="F9" s="16" t="s">
        <v>219</v>
      </c>
      <c r="G9" s="16" t="s">
        <v>220</v>
      </c>
      <c r="H9" s="190" t="s">
        <v>61</v>
      </c>
      <c r="I9" s="179" t="s">
        <v>221</v>
      </c>
      <c r="J9" s="191" t="s">
        <v>61</v>
      </c>
      <c r="K9" s="16" t="s">
        <v>218</v>
      </c>
      <c r="L9" s="16" t="s">
        <v>219</v>
      </c>
      <c r="M9" s="163" t="s">
        <v>220</v>
      </c>
      <c r="N9" s="179" t="s">
        <v>221</v>
      </c>
      <c r="O9" s="164" t="s">
        <v>61</v>
      </c>
      <c r="P9" s="341"/>
    </row>
    <row r="10" spans="1:16" x14ac:dyDescent="0.25">
      <c r="A10" s="16">
        <v>1</v>
      </c>
      <c r="B10" s="16">
        <v>2</v>
      </c>
      <c r="C10" s="16">
        <v>3</v>
      </c>
      <c r="D10" s="16">
        <v>5</v>
      </c>
      <c r="E10" s="16">
        <v>6</v>
      </c>
      <c r="F10" s="16">
        <v>7</v>
      </c>
      <c r="G10" s="16">
        <v>8</v>
      </c>
      <c r="H10" s="190">
        <v>8</v>
      </c>
      <c r="I10" s="221">
        <v>9</v>
      </c>
      <c r="J10" s="176">
        <v>10</v>
      </c>
      <c r="K10" s="46">
        <v>11</v>
      </c>
      <c r="L10" s="46">
        <v>12</v>
      </c>
      <c r="M10" s="174">
        <v>13</v>
      </c>
      <c r="N10" s="180">
        <v>14</v>
      </c>
      <c r="O10" s="176">
        <v>11</v>
      </c>
      <c r="P10" s="46">
        <v>15</v>
      </c>
    </row>
    <row r="11" spans="1:16" ht="93" customHeight="1" x14ac:dyDescent="0.25">
      <c r="A11" s="16">
        <v>1</v>
      </c>
      <c r="B11" s="35" t="s">
        <v>121</v>
      </c>
      <c r="C11" s="16" t="s">
        <v>103</v>
      </c>
      <c r="D11" s="95">
        <v>1.1746000000000001</v>
      </c>
      <c r="E11" s="95">
        <v>1.1746000000000001</v>
      </c>
      <c r="F11" s="95">
        <v>1.1746000000000001</v>
      </c>
      <c r="G11" s="95">
        <v>1.1746000000000001</v>
      </c>
      <c r="H11" s="190">
        <v>1.1040000000000001</v>
      </c>
      <c r="I11" s="221">
        <v>1.1746000000000001</v>
      </c>
      <c r="J11" s="177">
        <v>1.1040000000000001</v>
      </c>
      <c r="K11" s="97">
        <v>1.1040000000000001</v>
      </c>
      <c r="L11" s="97">
        <v>1.0899000000000001</v>
      </c>
      <c r="M11" s="175">
        <v>0.96579999999999999</v>
      </c>
      <c r="N11" s="181">
        <v>1.0318000000000001</v>
      </c>
      <c r="O11" s="177" t="s">
        <v>254</v>
      </c>
      <c r="P11" s="339" t="s">
        <v>254</v>
      </c>
    </row>
    <row r="12" spans="1:16" ht="33.75" customHeight="1" x14ac:dyDescent="0.25">
      <c r="A12" s="16" t="s">
        <v>68</v>
      </c>
      <c r="B12" s="35" t="s">
        <v>117</v>
      </c>
      <c r="C12" s="16" t="s">
        <v>115</v>
      </c>
      <c r="D12" s="95">
        <v>1392.37</v>
      </c>
      <c r="E12" s="95">
        <v>1391.62</v>
      </c>
      <c r="F12" s="95">
        <v>1394.4</v>
      </c>
      <c r="G12" s="95">
        <v>1397.2</v>
      </c>
      <c r="H12" s="190">
        <v>1461.4</v>
      </c>
      <c r="I12" s="222">
        <v>1403.5177940000001</v>
      </c>
      <c r="J12" s="189">
        <v>1461.44</v>
      </c>
      <c r="K12" s="96">
        <v>1461.44</v>
      </c>
      <c r="L12" s="96">
        <v>1573.4680000000001</v>
      </c>
      <c r="M12" s="161">
        <v>1493.4269999999999</v>
      </c>
      <c r="N12" s="182">
        <v>1413.57</v>
      </c>
      <c r="O12" s="162"/>
      <c r="P12" s="340"/>
    </row>
    <row r="13" spans="1:16" ht="70.5" customHeight="1" x14ac:dyDescent="0.25">
      <c r="A13" s="16" t="s">
        <v>69</v>
      </c>
      <c r="B13" s="35" t="s">
        <v>129</v>
      </c>
      <c r="C13" s="16" t="s">
        <v>116</v>
      </c>
      <c r="D13" s="95">
        <v>1185.4000000000001</v>
      </c>
      <c r="E13" s="95">
        <v>1187.76</v>
      </c>
      <c r="F13" s="95">
        <v>1190.1300000000001</v>
      </c>
      <c r="G13" s="95">
        <v>1192.51</v>
      </c>
      <c r="H13" s="190">
        <v>1326.53</v>
      </c>
      <c r="I13" s="221">
        <v>1194.8900000000001</v>
      </c>
      <c r="J13" s="189">
        <v>1323.53</v>
      </c>
      <c r="K13" s="96">
        <v>1323.53</v>
      </c>
      <c r="L13" s="96">
        <v>1443.62</v>
      </c>
      <c r="M13" s="161">
        <v>1546.3630000000001</v>
      </c>
      <c r="N13" s="182">
        <v>1369.94</v>
      </c>
      <c r="O13" s="162" t="s">
        <v>255</v>
      </c>
      <c r="P13" s="96" t="s">
        <v>255</v>
      </c>
    </row>
    <row r="14" spans="1:16" ht="104.25" customHeight="1" x14ac:dyDescent="0.25">
      <c r="A14" s="16">
        <v>2</v>
      </c>
      <c r="B14" s="35" t="s">
        <v>122</v>
      </c>
      <c r="C14" s="16" t="s">
        <v>104</v>
      </c>
      <c r="D14" s="95">
        <v>23.43</v>
      </c>
      <c r="E14" s="95">
        <v>23.4</v>
      </c>
      <c r="F14" s="95">
        <v>23.4</v>
      </c>
      <c r="G14" s="95">
        <v>23.4</v>
      </c>
      <c r="H14" s="190">
        <v>25.74</v>
      </c>
      <c r="I14" s="221">
        <v>23.4</v>
      </c>
      <c r="J14" s="178">
        <v>25.74</v>
      </c>
      <c r="K14" s="88">
        <v>25.74</v>
      </c>
      <c r="L14" s="88">
        <v>12.76</v>
      </c>
      <c r="M14" s="171">
        <v>14.12</v>
      </c>
      <c r="N14" s="173">
        <v>8.17</v>
      </c>
      <c r="O14" s="178" t="s">
        <v>256</v>
      </c>
      <c r="P14" s="88" t="s">
        <v>256</v>
      </c>
    </row>
    <row r="15" spans="1:16" ht="111.75" customHeight="1" x14ac:dyDescent="0.25">
      <c r="A15" s="16" t="s">
        <v>70</v>
      </c>
      <c r="B15" s="35" t="s">
        <v>131</v>
      </c>
      <c r="C15" s="16" t="s">
        <v>109</v>
      </c>
      <c r="D15" s="17">
        <v>1012</v>
      </c>
      <c r="E15" s="17">
        <v>1012</v>
      </c>
      <c r="F15" s="17">
        <v>1012</v>
      </c>
      <c r="G15" s="17">
        <v>1012</v>
      </c>
      <c r="H15" s="120">
        <v>1112</v>
      </c>
      <c r="I15" s="223">
        <v>1012</v>
      </c>
      <c r="J15" s="189">
        <v>1112</v>
      </c>
      <c r="K15" s="96">
        <v>1112</v>
      </c>
      <c r="L15" s="96">
        <v>1192</v>
      </c>
      <c r="M15" s="161">
        <v>1438</v>
      </c>
      <c r="N15" s="182">
        <v>832</v>
      </c>
      <c r="O15" s="162" t="s">
        <v>256</v>
      </c>
      <c r="P15" s="96" t="s">
        <v>256</v>
      </c>
    </row>
    <row r="16" spans="1:16" ht="58.5" customHeight="1" x14ac:dyDescent="0.25">
      <c r="A16" s="16" t="s">
        <v>71</v>
      </c>
      <c r="B16" s="35" t="s">
        <v>130</v>
      </c>
      <c r="C16" s="16" t="s">
        <v>110</v>
      </c>
      <c r="D16" s="95">
        <v>41.2</v>
      </c>
      <c r="E16" s="95">
        <v>41.2</v>
      </c>
      <c r="F16" s="95">
        <v>41.2</v>
      </c>
      <c r="G16" s="95">
        <v>41.2</v>
      </c>
      <c r="H16" s="190">
        <v>43.2</v>
      </c>
      <c r="I16" s="221">
        <v>41.2</v>
      </c>
      <c r="J16" s="189">
        <v>43.2</v>
      </c>
      <c r="K16" s="96">
        <v>43.2</v>
      </c>
      <c r="L16" s="96">
        <v>93.42</v>
      </c>
      <c r="M16" s="161">
        <v>101.87</v>
      </c>
      <c r="N16" s="182">
        <v>101.87</v>
      </c>
      <c r="O16" s="162" t="s">
        <v>257</v>
      </c>
      <c r="P16" s="96" t="s">
        <v>257</v>
      </c>
    </row>
    <row r="17" spans="1:17" ht="58.5" customHeight="1" x14ac:dyDescent="0.25">
      <c r="A17" s="16">
        <v>3</v>
      </c>
      <c r="B17" s="35" t="s">
        <v>123</v>
      </c>
      <c r="C17" s="16" t="s">
        <v>30</v>
      </c>
      <c r="D17" s="95">
        <v>0</v>
      </c>
      <c r="E17" s="50">
        <v>0</v>
      </c>
      <c r="F17" s="50">
        <v>0</v>
      </c>
      <c r="G17" s="50">
        <v>0</v>
      </c>
      <c r="H17" s="220">
        <v>0</v>
      </c>
      <c r="I17" s="224">
        <v>0</v>
      </c>
      <c r="J17" s="178">
        <v>0</v>
      </c>
      <c r="K17" s="88">
        <v>0</v>
      </c>
      <c r="L17" s="88">
        <v>0</v>
      </c>
      <c r="M17" s="171">
        <v>0</v>
      </c>
      <c r="N17" s="173">
        <v>0</v>
      </c>
      <c r="O17" s="178" t="s">
        <v>229</v>
      </c>
      <c r="P17" s="88" t="s">
        <v>229</v>
      </c>
    </row>
    <row r="18" spans="1:17" ht="20.25" customHeight="1" x14ac:dyDescent="0.25">
      <c r="A18" s="16" t="s">
        <v>113</v>
      </c>
      <c r="B18" s="35" t="s">
        <v>125</v>
      </c>
      <c r="C18" s="16" t="s">
        <v>116</v>
      </c>
      <c r="D18" s="95">
        <v>0</v>
      </c>
      <c r="E18" s="95">
        <v>0</v>
      </c>
      <c r="F18" s="95">
        <v>0</v>
      </c>
      <c r="G18" s="95">
        <v>0</v>
      </c>
      <c r="H18" s="190">
        <v>0</v>
      </c>
      <c r="I18" s="221">
        <v>0</v>
      </c>
      <c r="J18" s="189">
        <v>0</v>
      </c>
      <c r="K18" s="96">
        <v>0</v>
      </c>
      <c r="L18" s="96">
        <v>0</v>
      </c>
      <c r="M18" s="161">
        <v>0</v>
      </c>
      <c r="N18" s="182">
        <v>0</v>
      </c>
      <c r="O18" s="162" t="s">
        <v>229</v>
      </c>
      <c r="P18" s="96" t="s">
        <v>229</v>
      </c>
    </row>
    <row r="19" spans="1:17" ht="63" customHeight="1" x14ac:dyDescent="0.25">
      <c r="A19" s="16" t="s">
        <v>114</v>
      </c>
      <c r="B19" s="35" t="s">
        <v>126</v>
      </c>
      <c r="C19" s="16" t="s">
        <v>116</v>
      </c>
      <c r="D19" s="95">
        <v>1185.4000000000001</v>
      </c>
      <c r="E19" s="95">
        <v>1187.76</v>
      </c>
      <c r="F19" s="95">
        <v>1190.1300000000001</v>
      </c>
      <c r="G19" s="95">
        <v>1192.51</v>
      </c>
      <c r="H19" s="190">
        <v>1323.53</v>
      </c>
      <c r="I19" s="221">
        <v>1194.8900000000001</v>
      </c>
      <c r="J19" s="189">
        <v>1323.53</v>
      </c>
      <c r="K19" s="96">
        <v>1323.53</v>
      </c>
      <c r="L19" s="96">
        <v>1443.62</v>
      </c>
      <c r="M19" s="161">
        <v>1546.3630000000001</v>
      </c>
      <c r="N19" s="182">
        <v>1369.94</v>
      </c>
      <c r="O19" s="162" t="s">
        <v>255</v>
      </c>
      <c r="P19" s="96" t="s">
        <v>255</v>
      </c>
    </row>
    <row r="20" spans="1:17" ht="63" customHeight="1" x14ac:dyDescent="0.25">
      <c r="A20" s="16">
        <v>4</v>
      </c>
      <c r="B20" s="35" t="s">
        <v>124</v>
      </c>
      <c r="C20" s="16" t="s">
        <v>30</v>
      </c>
      <c r="D20" s="95">
        <v>2.4700000000000002</v>
      </c>
      <c r="E20" s="95">
        <v>2.4700000000000002</v>
      </c>
      <c r="F20" s="95">
        <v>2.4700000000000002</v>
      </c>
      <c r="G20" s="95">
        <v>2.4700000000000002</v>
      </c>
      <c r="H20" s="190">
        <v>2.4700000000000002</v>
      </c>
      <c r="I20" s="221">
        <v>2.4700000000000002</v>
      </c>
      <c r="J20" s="178">
        <v>2.4700000000000002</v>
      </c>
      <c r="K20" s="88">
        <v>2.4700000000000002</v>
      </c>
      <c r="L20" s="88">
        <v>0.56000000000000005</v>
      </c>
      <c r="M20" s="171">
        <v>0</v>
      </c>
      <c r="N20" s="173">
        <v>0</v>
      </c>
      <c r="O20" s="178" t="s">
        <v>229</v>
      </c>
      <c r="P20" s="88" t="s">
        <v>229</v>
      </c>
    </row>
    <row r="21" spans="1:17" ht="47.25" customHeight="1" x14ac:dyDescent="0.25">
      <c r="A21" s="16" t="s">
        <v>112</v>
      </c>
      <c r="B21" s="35" t="s">
        <v>127</v>
      </c>
      <c r="C21" s="16" t="s">
        <v>109</v>
      </c>
      <c r="D21" s="95">
        <v>9</v>
      </c>
      <c r="E21" s="95">
        <v>9</v>
      </c>
      <c r="F21" s="95">
        <v>9</v>
      </c>
      <c r="G21" s="95">
        <v>9</v>
      </c>
      <c r="H21" s="190">
        <v>9</v>
      </c>
      <c r="I21" s="221">
        <v>9</v>
      </c>
      <c r="J21" s="189">
        <v>9</v>
      </c>
      <c r="K21" s="96">
        <v>9</v>
      </c>
      <c r="L21" s="96">
        <v>2</v>
      </c>
      <c r="M21" s="161">
        <v>0</v>
      </c>
      <c r="N21" s="182">
        <v>0</v>
      </c>
      <c r="O21" s="162" t="s">
        <v>229</v>
      </c>
      <c r="P21" s="96" t="s">
        <v>229</v>
      </c>
    </row>
    <row r="22" spans="1:17" ht="27" customHeight="1" thickBot="1" x14ac:dyDescent="0.3">
      <c r="A22" s="16" t="s">
        <v>111</v>
      </c>
      <c r="B22" s="35" t="s">
        <v>128</v>
      </c>
      <c r="C22" s="16" t="s">
        <v>109</v>
      </c>
      <c r="D22" s="95">
        <v>365</v>
      </c>
      <c r="E22" s="95">
        <v>366</v>
      </c>
      <c r="F22" s="95">
        <v>365</v>
      </c>
      <c r="G22" s="95">
        <v>365</v>
      </c>
      <c r="H22" s="190">
        <v>365</v>
      </c>
      <c r="I22" s="225">
        <v>365</v>
      </c>
      <c r="J22" s="189">
        <v>365</v>
      </c>
      <c r="K22" s="96">
        <v>365</v>
      </c>
      <c r="L22" s="96">
        <v>360</v>
      </c>
      <c r="M22" s="161">
        <v>486</v>
      </c>
      <c r="N22" s="183">
        <v>437</v>
      </c>
      <c r="O22" s="162" t="s">
        <v>229</v>
      </c>
      <c r="P22" s="96" t="s">
        <v>229</v>
      </c>
    </row>
    <row r="26" spans="1:17" s="22" customFormat="1" ht="15.75" hidden="1" customHeight="1" x14ac:dyDescent="0.25">
      <c r="A26" s="270" t="s">
        <v>541</v>
      </c>
      <c r="B26" s="270"/>
      <c r="C26" s="270"/>
      <c r="D26" s="270"/>
      <c r="E26" s="73"/>
      <c r="F26" s="73"/>
      <c r="G26" s="139"/>
      <c r="H26" s="271"/>
      <c r="I26" s="271"/>
      <c r="J26" s="271"/>
      <c r="K26" s="271" t="s">
        <v>542</v>
      </c>
      <c r="L26" s="271"/>
      <c r="M26" s="271"/>
      <c r="N26" s="271"/>
      <c r="O26" s="271"/>
      <c r="P26" s="271"/>
      <c r="Q26" s="271"/>
    </row>
    <row r="27" spans="1:17" s="12" customFormat="1" ht="48.75" hidden="1" customHeight="1" x14ac:dyDescent="0.25">
      <c r="A27" s="139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</row>
    <row r="28" spans="1:17" s="12" customFormat="1" ht="15.75" hidden="1" x14ac:dyDescent="0.25">
      <c r="A28" s="139"/>
      <c r="B28" s="150" t="s">
        <v>543</v>
      </c>
      <c r="C28" s="140"/>
      <c r="D28" s="141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</row>
    <row r="29" spans="1:17" s="12" customFormat="1" ht="15.75" hidden="1" x14ac:dyDescent="0.25">
      <c r="A29" s="139"/>
      <c r="B29" s="293" t="s">
        <v>102</v>
      </c>
      <c r="C29" s="293"/>
      <c r="D29" s="141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</row>
    <row r="30" spans="1:17" s="12" customFormat="1" ht="15.75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J11:P22" name="Диапазон1"/>
    <protectedRange sqref="E26:F26 H26 J26" name="Диапазон18_1"/>
    <protectedRange sqref="E26:F26" name="Диапазон2_1_1"/>
    <protectedRange sqref="C26:D26" name="Диапазон18_1_1"/>
    <protectedRange sqref="C26:D26" name="Диапазон2_1_1_1"/>
  </protectedRanges>
  <mergeCells count="17">
    <mergeCell ref="A7:A9"/>
    <mergeCell ref="A3:P3"/>
    <mergeCell ref="L1:P1"/>
    <mergeCell ref="P7:P9"/>
    <mergeCell ref="J8:O8"/>
    <mergeCell ref="B7:B9"/>
    <mergeCell ref="C7:C9"/>
    <mergeCell ref="J7:O7"/>
    <mergeCell ref="A4:P4"/>
    <mergeCell ref="A5:P5"/>
    <mergeCell ref="D7:I7"/>
    <mergeCell ref="D8:I8"/>
    <mergeCell ref="A26:D26"/>
    <mergeCell ref="H26:J26"/>
    <mergeCell ref="K26:Q26"/>
    <mergeCell ref="B29:C29"/>
    <mergeCell ref="P11:P12"/>
  </mergeCells>
  <pageMargins left="1.1811023622047245" right="0.39370078740157483" top="0.78740157480314965" bottom="0.78740157480314965" header="0.31496062992125984" footer="0.31496062992125984"/>
  <pageSetup paperSize="9" scale="6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8">
    <pageSetUpPr fitToPage="1"/>
  </sheetPr>
  <dimension ref="A1:T113"/>
  <sheetViews>
    <sheetView zoomScale="60" zoomScaleNormal="60" workbookViewId="0">
      <pane xSplit="8" ySplit="9" topLeftCell="I101" activePane="bottomRight" state="frozen"/>
      <selection pane="topRight" activeCell="I1" sqref="I1"/>
      <selection pane="bottomLeft" activeCell="A10" sqref="A10"/>
      <selection pane="bottomRight" activeCell="A109" sqref="A109:XFD113"/>
    </sheetView>
  </sheetViews>
  <sheetFormatPr defaultRowHeight="15" x14ac:dyDescent="0.25"/>
  <cols>
    <col min="1" max="1" width="8" style="137" customWidth="1"/>
    <col min="2" max="2" width="11.7109375" style="137" customWidth="1"/>
    <col min="3" max="3" width="12.140625" style="137" customWidth="1"/>
    <col min="4" max="4" width="17.5703125" style="137" bestFit="1" customWidth="1"/>
    <col min="5" max="5" width="14.42578125" style="137" customWidth="1"/>
    <col min="6" max="6" width="17.85546875" style="137" customWidth="1"/>
    <col min="7" max="7" width="24.85546875" style="137" customWidth="1"/>
    <col min="8" max="8" width="19.5703125" style="137" customWidth="1"/>
    <col min="9" max="10" width="16.7109375" style="137" customWidth="1"/>
    <col min="11" max="12" width="19.5703125" style="137" customWidth="1"/>
    <col min="13" max="13" width="16.140625" style="137" customWidth="1"/>
    <col min="14" max="15" width="18.140625" style="137" customWidth="1"/>
    <col min="16" max="16" width="16.28515625" style="137" customWidth="1"/>
    <col min="17" max="17" width="17.5703125" style="137" customWidth="1"/>
    <col min="18" max="18" width="21.5703125" style="137" customWidth="1"/>
    <col min="19" max="19" width="16.28515625" style="137" customWidth="1"/>
    <col min="20" max="20" width="16.7109375" style="137" customWidth="1"/>
    <col min="21" max="16384" width="9.140625" style="137"/>
  </cols>
  <sheetData>
    <row r="1" spans="1:20" x14ac:dyDescent="0.25">
      <c r="S1" s="137" t="s">
        <v>54</v>
      </c>
    </row>
    <row r="2" spans="1:20" ht="26.25" customHeight="1" x14ac:dyDescent="0.25">
      <c r="A2" s="350" t="s">
        <v>132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20" ht="18" customHeight="1" x14ac:dyDescent="0.25">
      <c r="A3" s="134"/>
      <c r="B3" s="134"/>
      <c r="C3" s="134"/>
      <c r="D3" s="134"/>
      <c r="E3" s="351" t="s">
        <v>216</v>
      </c>
      <c r="F3" s="351"/>
      <c r="G3" s="351"/>
      <c r="H3" s="351"/>
      <c r="I3" s="351"/>
      <c r="J3" s="351"/>
      <c r="K3" s="351"/>
      <c r="L3" s="351"/>
      <c r="M3" s="351"/>
      <c r="N3" s="351"/>
      <c r="O3" s="65"/>
      <c r="P3" s="134"/>
      <c r="Q3" s="134"/>
      <c r="R3" s="134"/>
      <c r="S3" s="134"/>
    </row>
    <row r="4" spans="1:20" ht="18" customHeight="1" x14ac:dyDescent="0.25">
      <c r="A4" s="134"/>
      <c r="B4" s="134"/>
      <c r="C4" s="134"/>
      <c r="D4" s="134"/>
      <c r="E4" s="352" t="s">
        <v>139</v>
      </c>
      <c r="F4" s="352"/>
      <c r="G4" s="352"/>
      <c r="H4" s="352"/>
      <c r="I4" s="352"/>
      <c r="J4" s="352"/>
      <c r="K4" s="352"/>
      <c r="L4" s="352"/>
      <c r="M4" s="352"/>
      <c r="N4" s="352"/>
      <c r="O4" s="134"/>
      <c r="P4" s="134"/>
      <c r="Q4" s="134"/>
      <c r="R4" s="134"/>
      <c r="S4" s="134"/>
    </row>
    <row r="5" spans="1:20" ht="18" customHeight="1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</row>
    <row r="6" spans="1:20" ht="31.5" customHeight="1" x14ac:dyDescent="0.25">
      <c r="A6" s="349" t="s">
        <v>8</v>
      </c>
      <c r="B6" s="349" t="s">
        <v>42</v>
      </c>
      <c r="C6" s="349"/>
      <c r="D6" s="349"/>
      <c r="E6" s="349" t="s">
        <v>43</v>
      </c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 t="s">
        <v>45</v>
      </c>
      <c r="R6" s="349"/>
      <c r="S6" s="349"/>
      <c r="T6" s="349"/>
    </row>
    <row r="7" spans="1:20" ht="32.25" customHeight="1" x14ac:dyDescent="0.25">
      <c r="A7" s="349"/>
      <c r="B7" s="349" t="s">
        <v>205</v>
      </c>
      <c r="C7" s="349" t="s">
        <v>36</v>
      </c>
      <c r="D7" s="349" t="s">
        <v>37</v>
      </c>
      <c r="E7" s="349" t="s">
        <v>38</v>
      </c>
      <c r="F7" s="349" t="s">
        <v>39</v>
      </c>
      <c r="G7" s="349"/>
      <c r="H7" s="349" t="s">
        <v>44</v>
      </c>
      <c r="I7" s="329" t="s">
        <v>208</v>
      </c>
      <c r="J7" s="329"/>
      <c r="K7" s="329"/>
      <c r="L7" s="329"/>
      <c r="M7" s="349" t="s">
        <v>206</v>
      </c>
      <c r="N7" s="349"/>
      <c r="O7" s="349"/>
      <c r="P7" s="349" t="s">
        <v>211</v>
      </c>
      <c r="Q7" s="349" t="s">
        <v>210</v>
      </c>
      <c r="R7" s="349" t="s">
        <v>108</v>
      </c>
      <c r="S7" s="349" t="s">
        <v>46</v>
      </c>
      <c r="T7" s="349" t="s">
        <v>107</v>
      </c>
    </row>
    <row r="8" spans="1:20" ht="105" x14ac:dyDescent="0.25">
      <c r="A8" s="349"/>
      <c r="B8" s="349"/>
      <c r="C8" s="349"/>
      <c r="D8" s="349"/>
      <c r="E8" s="349"/>
      <c r="F8" s="135" t="s">
        <v>41</v>
      </c>
      <c r="G8" s="135" t="s">
        <v>40</v>
      </c>
      <c r="H8" s="349"/>
      <c r="I8" s="70" t="s">
        <v>105</v>
      </c>
      <c r="J8" s="136" t="s">
        <v>207</v>
      </c>
      <c r="K8" s="136" t="s">
        <v>106</v>
      </c>
      <c r="L8" s="136" t="s">
        <v>176</v>
      </c>
      <c r="M8" s="135" t="s">
        <v>209</v>
      </c>
      <c r="N8" s="136" t="s">
        <v>162</v>
      </c>
      <c r="O8" s="136" t="s">
        <v>177</v>
      </c>
      <c r="P8" s="349"/>
      <c r="Q8" s="349"/>
      <c r="R8" s="349"/>
      <c r="S8" s="349"/>
      <c r="T8" s="349"/>
    </row>
    <row r="9" spans="1:20" x14ac:dyDescent="0.25">
      <c r="A9" s="135">
        <v>1</v>
      </c>
      <c r="B9" s="135">
        <v>2</v>
      </c>
      <c r="C9" s="135">
        <v>3</v>
      </c>
      <c r="D9" s="135">
        <v>4</v>
      </c>
      <c r="E9" s="135">
        <v>5</v>
      </c>
      <c r="F9" s="135">
        <v>6</v>
      </c>
      <c r="G9" s="135">
        <v>7</v>
      </c>
      <c r="H9" s="135">
        <v>8</v>
      </c>
      <c r="I9" s="135">
        <v>9</v>
      </c>
      <c r="J9" s="135">
        <v>10</v>
      </c>
      <c r="K9" s="135">
        <v>11</v>
      </c>
      <c r="L9" s="135">
        <v>12</v>
      </c>
      <c r="M9" s="135">
        <v>13</v>
      </c>
      <c r="N9" s="135">
        <v>14</v>
      </c>
      <c r="O9" s="135">
        <v>15</v>
      </c>
      <c r="P9" s="135">
        <v>16</v>
      </c>
      <c r="Q9" s="135">
        <v>17</v>
      </c>
      <c r="R9" s="135">
        <v>18</v>
      </c>
      <c r="S9" s="135">
        <v>19</v>
      </c>
      <c r="T9" s="135">
        <v>20</v>
      </c>
    </row>
    <row r="10" spans="1:20" ht="30" x14ac:dyDescent="0.25">
      <c r="A10" s="135">
        <v>1</v>
      </c>
      <c r="B10" s="135" t="s">
        <v>268</v>
      </c>
      <c r="C10" s="94">
        <v>44956</v>
      </c>
      <c r="D10" s="135" t="s">
        <v>269</v>
      </c>
      <c r="E10" s="132" t="s">
        <v>270</v>
      </c>
      <c r="F10" s="135" t="s">
        <v>229</v>
      </c>
      <c r="G10" s="135" t="s">
        <v>229</v>
      </c>
      <c r="H10" s="135" t="str">
        <f>D10</f>
        <v>г. Горячий Ключ, ул. Лазурная, 50</v>
      </c>
      <c r="I10" s="128">
        <v>0</v>
      </c>
      <c r="J10" s="128">
        <v>0</v>
      </c>
      <c r="K10" s="128">
        <v>0</v>
      </c>
      <c r="L10" s="128">
        <f>I10*K10</f>
        <v>0</v>
      </c>
      <c r="M10" s="155">
        <v>0.7</v>
      </c>
      <c r="N10" s="128">
        <v>1550.27</v>
      </c>
      <c r="O10" s="128">
        <v>1.085</v>
      </c>
      <c r="P10" s="128">
        <f>O10+L10</f>
        <v>1.085</v>
      </c>
      <c r="Q10" s="135" t="s">
        <v>229</v>
      </c>
      <c r="R10" s="241">
        <v>1.085</v>
      </c>
      <c r="S10" s="128">
        <f>O10-R10</f>
        <v>0</v>
      </c>
      <c r="T10" s="128">
        <v>0</v>
      </c>
    </row>
    <row r="11" spans="1:20" ht="30" x14ac:dyDescent="0.25">
      <c r="A11" s="135">
        <f>A10+1</f>
        <v>2</v>
      </c>
      <c r="B11" s="135" t="s">
        <v>275</v>
      </c>
      <c r="C11" s="94">
        <v>44957</v>
      </c>
      <c r="D11" s="192" t="s">
        <v>276</v>
      </c>
      <c r="E11" s="132" t="s">
        <v>274</v>
      </c>
      <c r="F11" s="192" t="s">
        <v>229</v>
      </c>
      <c r="G11" s="192" t="s">
        <v>229</v>
      </c>
      <c r="H11" s="192" t="str">
        <f t="shared" ref="H11:H42" si="0">D11</f>
        <v>г. Горячий Ключ, ул. Звездная, д5</v>
      </c>
      <c r="I11" s="128">
        <v>0</v>
      </c>
      <c r="J11" s="128">
        <v>0</v>
      </c>
      <c r="K11" s="128">
        <v>0</v>
      </c>
      <c r="L11" s="128">
        <f t="shared" ref="L11:L19" si="1">I11*K11</f>
        <v>0</v>
      </c>
      <c r="M11" s="155">
        <v>0.7</v>
      </c>
      <c r="N11" s="128">
        <v>1550.27</v>
      </c>
      <c r="O11" s="128">
        <v>1.085</v>
      </c>
      <c r="P11" s="128">
        <f t="shared" ref="P11:P19" si="2">O11+L11</f>
        <v>1.085</v>
      </c>
      <c r="Q11" s="192" t="s">
        <v>229</v>
      </c>
      <c r="R11" s="241">
        <v>1.085</v>
      </c>
      <c r="S11" s="128">
        <f t="shared" ref="S11:S19" si="3">O11-R11</f>
        <v>0</v>
      </c>
      <c r="T11" s="128">
        <v>0</v>
      </c>
    </row>
    <row r="12" spans="1:20" ht="45" x14ac:dyDescent="0.25">
      <c r="A12" s="237">
        <f t="shared" ref="A12:A77" si="4">A11+1</f>
        <v>3</v>
      </c>
      <c r="B12" s="192" t="s">
        <v>271</v>
      </c>
      <c r="C12" s="94">
        <v>44959</v>
      </c>
      <c r="D12" s="192" t="s">
        <v>272</v>
      </c>
      <c r="E12" s="187" t="s">
        <v>273</v>
      </c>
      <c r="F12" s="192" t="s">
        <v>229</v>
      </c>
      <c r="G12" s="192" t="s">
        <v>229</v>
      </c>
      <c r="H12" s="192" t="str">
        <f t="shared" ref="H12" si="5">D12</f>
        <v>г. Горячий Ключ, ул. Пролетарская, 85</v>
      </c>
      <c r="I12" s="128">
        <v>0</v>
      </c>
      <c r="J12" s="128">
        <v>0</v>
      </c>
      <c r="K12" s="128">
        <v>0</v>
      </c>
      <c r="L12" s="128">
        <f t="shared" ref="L12" si="6">I12*K12</f>
        <v>0</v>
      </c>
      <c r="M12" s="155">
        <v>0.7</v>
      </c>
      <c r="N12" s="128">
        <v>1550.27</v>
      </c>
      <c r="O12" s="128">
        <v>1.085</v>
      </c>
      <c r="P12" s="128">
        <f t="shared" ref="P12" si="7">O12+L12</f>
        <v>1.085</v>
      </c>
      <c r="Q12" s="192" t="s">
        <v>229</v>
      </c>
      <c r="R12" s="241">
        <v>1.085</v>
      </c>
      <c r="S12" s="128">
        <f t="shared" ref="S12" si="8">O12-R12</f>
        <v>0</v>
      </c>
      <c r="T12" s="128">
        <v>0</v>
      </c>
    </row>
    <row r="13" spans="1:20" ht="30" x14ac:dyDescent="0.25">
      <c r="A13" s="237">
        <f t="shared" si="4"/>
        <v>4</v>
      </c>
      <c r="B13" s="135" t="s">
        <v>280</v>
      </c>
      <c r="C13" s="94">
        <v>44959</v>
      </c>
      <c r="D13" s="192" t="s">
        <v>281</v>
      </c>
      <c r="E13" s="132" t="s">
        <v>282</v>
      </c>
      <c r="F13" s="192" t="s">
        <v>229</v>
      </c>
      <c r="G13" s="192" t="s">
        <v>229</v>
      </c>
      <c r="H13" s="192" t="str">
        <f t="shared" si="0"/>
        <v>г. Горячий Ключ, ул. Ленина, 27</v>
      </c>
      <c r="I13" s="128">
        <v>0</v>
      </c>
      <c r="J13" s="128">
        <v>0</v>
      </c>
      <c r="K13" s="128">
        <v>0</v>
      </c>
      <c r="L13" s="128">
        <f t="shared" si="1"/>
        <v>0</v>
      </c>
      <c r="M13" s="155">
        <v>17</v>
      </c>
      <c r="N13" s="128">
        <v>1550.27</v>
      </c>
      <c r="O13" s="128">
        <f>(M13*N13)/1000</f>
        <v>26.354590000000002</v>
      </c>
      <c r="P13" s="128">
        <f t="shared" si="2"/>
        <v>26.354590000000002</v>
      </c>
      <c r="Q13" s="192" t="s">
        <v>229</v>
      </c>
      <c r="R13" s="241">
        <v>26.355</v>
      </c>
      <c r="S13" s="128">
        <f t="shared" si="3"/>
        <v>-4.0999999999868919E-4</v>
      </c>
      <c r="T13" s="128">
        <v>0</v>
      </c>
    </row>
    <row r="14" spans="1:20" ht="45" x14ac:dyDescent="0.25">
      <c r="A14" s="237">
        <f t="shared" si="4"/>
        <v>5</v>
      </c>
      <c r="B14" s="192" t="s">
        <v>277</v>
      </c>
      <c r="C14" s="94">
        <v>44960</v>
      </c>
      <c r="D14" s="192" t="s">
        <v>278</v>
      </c>
      <c r="E14" s="187" t="s">
        <v>279</v>
      </c>
      <c r="F14" s="192" t="s">
        <v>229</v>
      </c>
      <c r="G14" s="192" t="s">
        <v>229</v>
      </c>
      <c r="H14" s="192" t="str">
        <f t="shared" ref="H14" si="9">D14</f>
        <v>г. Горячий Ключ, ул. Кириченко, 22Г</v>
      </c>
      <c r="I14" s="128">
        <v>0</v>
      </c>
      <c r="J14" s="128">
        <v>0</v>
      </c>
      <c r="K14" s="128">
        <v>0</v>
      </c>
      <c r="L14" s="128">
        <f t="shared" ref="L14" si="10">I14*K14</f>
        <v>0</v>
      </c>
      <c r="M14" s="155">
        <v>0.7</v>
      </c>
      <c r="N14" s="128">
        <v>1550.27</v>
      </c>
      <c r="O14" s="128">
        <v>1.085</v>
      </c>
      <c r="P14" s="128">
        <f t="shared" ref="P14" si="11">O14+L14</f>
        <v>1.085</v>
      </c>
      <c r="Q14" s="192" t="s">
        <v>229</v>
      </c>
      <c r="R14" s="241">
        <v>1.085</v>
      </c>
      <c r="S14" s="128">
        <f t="shared" ref="S14" si="12">O14-R14</f>
        <v>0</v>
      </c>
      <c r="T14" s="128">
        <v>0</v>
      </c>
    </row>
    <row r="15" spans="1:20" ht="30" x14ac:dyDescent="0.25">
      <c r="A15" s="237">
        <f t="shared" si="4"/>
        <v>6</v>
      </c>
      <c r="B15" s="135" t="s">
        <v>287</v>
      </c>
      <c r="C15" s="94">
        <v>44972</v>
      </c>
      <c r="D15" s="192" t="s">
        <v>288</v>
      </c>
      <c r="E15" s="132" t="s">
        <v>286</v>
      </c>
      <c r="F15" s="192" t="s">
        <v>229</v>
      </c>
      <c r="G15" s="192" t="s">
        <v>229</v>
      </c>
      <c r="H15" s="192" t="str">
        <f t="shared" si="0"/>
        <v>г. Горячий Ключ, ул. Пушкина, 2А</v>
      </c>
      <c r="I15" s="128">
        <v>0</v>
      </c>
      <c r="J15" s="128">
        <v>0</v>
      </c>
      <c r="K15" s="128">
        <v>0</v>
      </c>
      <c r="L15" s="128">
        <f t="shared" si="1"/>
        <v>0</v>
      </c>
      <c r="M15" s="155">
        <v>7</v>
      </c>
      <c r="N15" s="128">
        <v>1550.27</v>
      </c>
      <c r="O15" s="128">
        <f>(M15*N15)/1000</f>
        <v>10.851889999999999</v>
      </c>
      <c r="P15" s="128">
        <f t="shared" si="2"/>
        <v>10.851889999999999</v>
      </c>
      <c r="Q15" s="192" t="s">
        <v>229</v>
      </c>
      <c r="R15" s="241">
        <v>3.798</v>
      </c>
      <c r="S15" s="128">
        <f t="shared" si="3"/>
        <v>7.0538899999999991</v>
      </c>
      <c r="T15" s="128">
        <v>0</v>
      </c>
    </row>
    <row r="16" spans="1:20" ht="45" x14ac:dyDescent="0.25">
      <c r="A16" s="237">
        <f t="shared" si="4"/>
        <v>7</v>
      </c>
      <c r="B16" s="192" t="s">
        <v>283</v>
      </c>
      <c r="C16" s="94">
        <v>44977</v>
      </c>
      <c r="D16" s="192" t="s">
        <v>284</v>
      </c>
      <c r="E16" s="187" t="s">
        <v>285</v>
      </c>
      <c r="F16" s="192" t="s">
        <v>229</v>
      </c>
      <c r="G16" s="192" t="s">
        <v>229</v>
      </c>
      <c r="H16" s="192" t="str">
        <f t="shared" ref="H16" si="13">D16</f>
        <v>г. Горячий Ключ, ул. Кондратьева, 77</v>
      </c>
      <c r="I16" s="128">
        <v>0</v>
      </c>
      <c r="J16" s="128">
        <v>0</v>
      </c>
      <c r="K16" s="128">
        <v>0</v>
      </c>
      <c r="L16" s="128">
        <f t="shared" ref="L16" si="14">I16*K16</f>
        <v>0</v>
      </c>
      <c r="M16" s="155">
        <v>0.7</v>
      </c>
      <c r="N16" s="128">
        <v>1550.27</v>
      </c>
      <c r="O16" s="128">
        <v>1.085</v>
      </c>
      <c r="P16" s="128">
        <f t="shared" ref="P16" si="15">O16+L16</f>
        <v>1.085</v>
      </c>
      <c r="Q16" s="192" t="s">
        <v>229</v>
      </c>
      <c r="R16" s="241">
        <v>1.085</v>
      </c>
      <c r="S16" s="128">
        <f t="shared" ref="S16" si="16">O16-R16</f>
        <v>0</v>
      </c>
      <c r="T16" s="128">
        <v>0</v>
      </c>
    </row>
    <row r="17" spans="1:20" ht="45" x14ac:dyDescent="0.25">
      <c r="A17" s="237">
        <f t="shared" si="4"/>
        <v>8</v>
      </c>
      <c r="B17" s="135" t="s">
        <v>289</v>
      </c>
      <c r="C17" s="94">
        <v>44987</v>
      </c>
      <c r="D17" s="192" t="s">
        <v>290</v>
      </c>
      <c r="E17" s="132" t="s">
        <v>291</v>
      </c>
      <c r="F17" s="192" t="s">
        <v>229</v>
      </c>
      <c r="G17" s="192" t="s">
        <v>229</v>
      </c>
      <c r="H17" s="192" t="str">
        <f t="shared" si="0"/>
        <v>г. Горячий Ключ, ул. Иркутской Дивизии, 42</v>
      </c>
      <c r="I17" s="128">
        <v>0</v>
      </c>
      <c r="J17" s="128">
        <v>0</v>
      </c>
      <c r="K17" s="128">
        <v>0</v>
      </c>
      <c r="L17" s="128">
        <f t="shared" si="1"/>
        <v>0</v>
      </c>
      <c r="M17" s="155">
        <v>0.7</v>
      </c>
      <c r="N17" s="128">
        <v>1550.27</v>
      </c>
      <c r="O17" s="128">
        <v>1.085</v>
      </c>
      <c r="P17" s="128">
        <f t="shared" si="2"/>
        <v>1.085</v>
      </c>
      <c r="Q17" s="192" t="s">
        <v>229</v>
      </c>
      <c r="R17" s="241">
        <v>1.085</v>
      </c>
      <c r="S17" s="128">
        <f t="shared" si="3"/>
        <v>0</v>
      </c>
      <c r="T17" s="128">
        <v>0</v>
      </c>
    </row>
    <row r="18" spans="1:20" ht="45" x14ac:dyDescent="0.25">
      <c r="A18" s="237">
        <f t="shared" si="4"/>
        <v>9</v>
      </c>
      <c r="B18" s="135" t="s">
        <v>292</v>
      </c>
      <c r="C18" s="94">
        <v>44988</v>
      </c>
      <c r="D18" s="192" t="s">
        <v>293</v>
      </c>
      <c r="E18" s="132" t="s">
        <v>294</v>
      </c>
      <c r="F18" s="192" t="s">
        <v>229</v>
      </c>
      <c r="G18" s="192" t="s">
        <v>229</v>
      </c>
      <c r="H18" s="192" t="str">
        <f t="shared" si="0"/>
        <v>г. Горячий Ключ, ул. Закруткина, 61А</v>
      </c>
      <c r="I18" s="128">
        <v>0</v>
      </c>
      <c r="J18" s="128">
        <v>0</v>
      </c>
      <c r="K18" s="128">
        <v>0</v>
      </c>
      <c r="L18" s="128">
        <f t="shared" si="1"/>
        <v>0</v>
      </c>
      <c r="M18" s="155">
        <v>0.7</v>
      </c>
      <c r="N18" s="128">
        <v>1550.27</v>
      </c>
      <c r="O18" s="128">
        <v>1.085</v>
      </c>
      <c r="P18" s="128">
        <f t="shared" si="2"/>
        <v>1.085</v>
      </c>
      <c r="Q18" s="192" t="s">
        <v>229</v>
      </c>
      <c r="R18" s="241">
        <v>1.085</v>
      </c>
      <c r="S18" s="128">
        <f t="shared" si="3"/>
        <v>0</v>
      </c>
      <c r="T18" s="128">
        <v>0</v>
      </c>
    </row>
    <row r="19" spans="1:20" ht="60" x14ac:dyDescent="0.25">
      <c r="A19" s="237">
        <f t="shared" si="4"/>
        <v>10</v>
      </c>
      <c r="B19" s="232" t="s">
        <v>295</v>
      </c>
      <c r="C19" s="94">
        <v>44998</v>
      </c>
      <c r="D19" s="192" t="s">
        <v>314</v>
      </c>
      <c r="E19" s="132" t="s">
        <v>297</v>
      </c>
      <c r="F19" s="192" t="s">
        <v>229</v>
      </c>
      <c r="G19" s="192" t="s">
        <v>229</v>
      </c>
      <c r="H19" s="192" t="str">
        <f t="shared" si="0"/>
        <v>г. Горячий Ключ, ул. Комсомольская, к.А, д. 2</v>
      </c>
      <c r="I19" s="128">
        <v>0</v>
      </c>
      <c r="J19" s="128">
        <v>0</v>
      </c>
      <c r="K19" s="128">
        <v>0</v>
      </c>
      <c r="L19" s="128">
        <f t="shared" si="1"/>
        <v>0</v>
      </c>
      <c r="M19" s="155">
        <v>0.7</v>
      </c>
      <c r="N19" s="128">
        <v>1550.27</v>
      </c>
      <c r="O19" s="128">
        <v>1.085</v>
      </c>
      <c r="P19" s="128">
        <f t="shared" si="2"/>
        <v>1.085</v>
      </c>
      <c r="Q19" s="192" t="s">
        <v>229</v>
      </c>
      <c r="R19" s="241">
        <v>1.085</v>
      </c>
      <c r="S19" s="128">
        <f t="shared" si="3"/>
        <v>0</v>
      </c>
      <c r="T19" s="128">
        <v>0</v>
      </c>
    </row>
    <row r="20" spans="1:20" ht="67.5" customHeight="1" x14ac:dyDescent="0.25">
      <c r="A20" s="237">
        <f t="shared" si="4"/>
        <v>11</v>
      </c>
      <c r="B20" s="232" t="s">
        <v>295</v>
      </c>
      <c r="C20" s="94">
        <v>44998</v>
      </c>
      <c r="D20" s="192" t="s">
        <v>296</v>
      </c>
      <c r="E20" s="187" t="s">
        <v>298</v>
      </c>
      <c r="F20" s="192" t="s">
        <v>229</v>
      </c>
      <c r="G20" s="192" t="s">
        <v>229</v>
      </c>
      <c r="H20" s="192" t="str">
        <f t="shared" ref="H20" si="17">D20</f>
        <v>г. Горячий Ключ, ул. Комсомольская, 2</v>
      </c>
      <c r="I20" s="128">
        <v>0</v>
      </c>
      <c r="J20" s="128">
        <v>0</v>
      </c>
      <c r="K20" s="128">
        <v>0</v>
      </c>
      <c r="L20" s="128">
        <f t="shared" ref="L20" si="18">I20*K20</f>
        <v>0</v>
      </c>
      <c r="M20" s="155">
        <v>0.7</v>
      </c>
      <c r="N20" s="128">
        <v>1550.27</v>
      </c>
      <c r="O20" s="128">
        <v>1.085</v>
      </c>
      <c r="P20" s="128">
        <f t="shared" ref="P20" si="19">O20+L20</f>
        <v>1.085</v>
      </c>
      <c r="Q20" s="192" t="s">
        <v>229</v>
      </c>
      <c r="R20" s="241">
        <v>1.085</v>
      </c>
      <c r="S20" s="128">
        <f t="shared" ref="S20" si="20">O20-R20</f>
        <v>0</v>
      </c>
      <c r="T20" s="128">
        <v>0</v>
      </c>
    </row>
    <row r="21" spans="1:20" ht="45" x14ac:dyDescent="0.25">
      <c r="A21" s="237">
        <f t="shared" si="4"/>
        <v>12</v>
      </c>
      <c r="B21" s="232" t="s">
        <v>299</v>
      </c>
      <c r="C21" s="94">
        <v>44999</v>
      </c>
      <c r="D21" s="192" t="s">
        <v>300</v>
      </c>
      <c r="E21" s="132" t="s">
        <v>301</v>
      </c>
      <c r="F21" s="192" t="s">
        <v>229</v>
      </c>
      <c r="G21" s="192" t="s">
        <v>229</v>
      </c>
      <c r="H21" s="192" t="str">
        <f t="shared" si="0"/>
        <v>г. Горячий Ключ, ул. Совхозная, 17А</v>
      </c>
      <c r="I21" s="128">
        <v>0</v>
      </c>
      <c r="J21" s="128">
        <v>0</v>
      </c>
      <c r="K21" s="128">
        <v>0</v>
      </c>
      <c r="L21" s="128">
        <f t="shared" ref="L21:L42" si="21">I21*K21</f>
        <v>0</v>
      </c>
      <c r="M21" s="155">
        <v>0.7</v>
      </c>
      <c r="N21" s="128">
        <v>1550.27</v>
      </c>
      <c r="O21" s="128">
        <v>1.085</v>
      </c>
      <c r="P21" s="128">
        <f t="shared" ref="P21:P42" si="22">O21+L21</f>
        <v>1.085</v>
      </c>
      <c r="Q21" s="192" t="s">
        <v>229</v>
      </c>
      <c r="R21" s="241">
        <v>1.085</v>
      </c>
      <c r="S21" s="128">
        <f t="shared" ref="S21:S42" si="23">O21-R21</f>
        <v>0</v>
      </c>
      <c r="T21" s="128">
        <v>0</v>
      </c>
    </row>
    <row r="22" spans="1:20" ht="30" x14ac:dyDescent="0.25">
      <c r="A22" s="237">
        <f t="shared" si="4"/>
        <v>13</v>
      </c>
      <c r="B22" s="232" t="s">
        <v>302</v>
      </c>
      <c r="C22" s="94">
        <v>44999</v>
      </c>
      <c r="D22" s="192" t="s">
        <v>303</v>
      </c>
      <c r="E22" s="132" t="s">
        <v>304</v>
      </c>
      <c r="F22" s="192" t="s">
        <v>229</v>
      </c>
      <c r="G22" s="192" t="s">
        <v>229</v>
      </c>
      <c r="H22" s="192" t="str">
        <f t="shared" si="0"/>
        <v>г. Горячий Ключ, ул. Красная, 5</v>
      </c>
      <c r="I22" s="128">
        <v>0</v>
      </c>
      <c r="J22" s="128">
        <v>0</v>
      </c>
      <c r="K22" s="128">
        <v>0</v>
      </c>
      <c r="L22" s="128">
        <f t="shared" si="21"/>
        <v>0</v>
      </c>
      <c r="M22" s="155">
        <v>0.7</v>
      </c>
      <c r="N22" s="128">
        <v>1550.27</v>
      </c>
      <c r="O22" s="128">
        <v>1.085</v>
      </c>
      <c r="P22" s="128">
        <f t="shared" si="22"/>
        <v>1.085</v>
      </c>
      <c r="Q22" s="192" t="s">
        <v>229</v>
      </c>
      <c r="R22" s="241">
        <v>1.085</v>
      </c>
      <c r="S22" s="128">
        <f t="shared" si="23"/>
        <v>0</v>
      </c>
      <c r="T22" s="128">
        <v>0</v>
      </c>
    </row>
    <row r="23" spans="1:20" ht="30" x14ac:dyDescent="0.25">
      <c r="A23" s="237">
        <f t="shared" si="4"/>
        <v>14</v>
      </c>
      <c r="B23" s="232" t="s">
        <v>305</v>
      </c>
      <c r="C23" s="94">
        <v>45005</v>
      </c>
      <c r="D23" s="192" t="s">
        <v>306</v>
      </c>
      <c r="E23" s="132" t="s">
        <v>307</v>
      </c>
      <c r="F23" s="192" t="s">
        <v>229</v>
      </c>
      <c r="G23" s="192" t="s">
        <v>229</v>
      </c>
      <c r="H23" s="192" t="str">
        <f t="shared" si="0"/>
        <v>г. Горячий Ключ, ул. Некрасова, 32</v>
      </c>
      <c r="I23" s="128">
        <v>0</v>
      </c>
      <c r="J23" s="128">
        <v>0</v>
      </c>
      <c r="K23" s="128">
        <v>0</v>
      </c>
      <c r="L23" s="128">
        <f t="shared" si="21"/>
        <v>0</v>
      </c>
      <c r="M23" s="155">
        <v>0.7</v>
      </c>
      <c r="N23" s="128">
        <v>1550.27</v>
      </c>
      <c r="O23" s="128">
        <v>1.085</v>
      </c>
      <c r="P23" s="128">
        <f t="shared" si="22"/>
        <v>1.085</v>
      </c>
      <c r="Q23" s="192" t="s">
        <v>229</v>
      </c>
      <c r="R23" s="241">
        <v>1.085</v>
      </c>
      <c r="S23" s="128">
        <f t="shared" si="23"/>
        <v>0</v>
      </c>
      <c r="T23" s="128">
        <v>0</v>
      </c>
    </row>
    <row r="24" spans="1:20" ht="45" x14ac:dyDescent="0.25">
      <c r="A24" s="237">
        <f t="shared" si="4"/>
        <v>15</v>
      </c>
      <c r="B24" s="232" t="s">
        <v>308</v>
      </c>
      <c r="C24" s="94">
        <v>45005</v>
      </c>
      <c r="D24" s="192" t="s">
        <v>309</v>
      </c>
      <c r="E24" s="132" t="s">
        <v>310</v>
      </c>
      <c r="F24" s="192" t="s">
        <v>229</v>
      </c>
      <c r="G24" s="192" t="s">
        <v>229</v>
      </c>
      <c r="H24" s="192" t="str">
        <f t="shared" si="0"/>
        <v>г. Горячий Ключ, ул. Нефтянников, 12</v>
      </c>
      <c r="I24" s="128">
        <v>0</v>
      </c>
      <c r="J24" s="128">
        <v>0</v>
      </c>
      <c r="K24" s="128">
        <v>0</v>
      </c>
      <c r="L24" s="128">
        <f t="shared" si="21"/>
        <v>0</v>
      </c>
      <c r="M24" s="155">
        <v>0.7</v>
      </c>
      <c r="N24" s="128">
        <v>1550.27</v>
      </c>
      <c r="O24" s="128">
        <v>1.085</v>
      </c>
      <c r="P24" s="128">
        <f t="shared" si="22"/>
        <v>1.085</v>
      </c>
      <c r="Q24" s="192" t="s">
        <v>229</v>
      </c>
      <c r="R24" s="241">
        <v>1.085</v>
      </c>
      <c r="S24" s="128">
        <f t="shared" si="23"/>
        <v>0</v>
      </c>
      <c r="T24" s="128">
        <v>0</v>
      </c>
    </row>
    <row r="25" spans="1:20" ht="45" x14ac:dyDescent="0.25">
      <c r="A25" s="237">
        <f t="shared" si="4"/>
        <v>16</v>
      </c>
      <c r="B25" s="232" t="s">
        <v>308</v>
      </c>
      <c r="C25" s="94">
        <v>45005</v>
      </c>
      <c r="D25" s="192" t="s">
        <v>311</v>
      </c>
      <c r="E25" s="187" t="s">
        <v>315</v>
      </c>
      <c r="F25" s="192" t="s">
        <v>229</v>
      </c>
      <c r="G25" s="192" t="s">
        <v>229</v>
      </c>
      <c r="H25" s="192" t="str">
        <f t="shared" ref="H25" si="24">D25</f>
        <v>г. Горячий Ключ, ул. Нефтянников, 12/1</v>
      </c>
      <c r="I25" s="128">
        <v>0</v>
      </c>
      <c r="J25" s="128">
        <v>0</v>
      </c>
      <c r="K25" s="128">
        <v>0</v>
      </c>
      <c r="L25" s="128">
        <f t="shared" ref="L25" si="25">I25*K25</f>
        <v>0</v>
      </c>
      <c r="M25" s="155">
        <v>0.7</v>
      </c>
      <c r="N25" s="128">
        <v>1550.27</v>
      </c>
      <c r="O25" s="128">
        <v>1.085</v>
      </c>
      <c r="P25" s="128">
        <f t="shared" ref="P25" si="26">O25+L25</f>
        <v>1.085</v>
      </c>
      <c r="Q25" s="192" t="s">
        <v>229</v>
      </c>
      <c r="R25" s="241">
        <v>1.085</v>
      </c>
      <c r="S25" s="128">
        <f t="shared" ref="S25" si="27">O25-R25</f>
        <v>0</v>
      </c>
      <c r="T25" s="128">
        <v>0</v>
      </c>
    </row>
    <row r="26" spans="1:20" ht="54" customHeight="1" x14ac:dyDescent="0.25">
      <c r="A26" s="237">
        <f t="shared" si="4"/>
        <v>17</v>
      </c>
      <c r="B26" s="232" t="s">
        <v>292</v>
      </c>
      <c r="C26" s="94">
        <v>44988</v>
      </c>
      <c r="D26" s="192" t="s">
        <v>317</v>
      </c>
      <c r="E26" s="132" t="s">
        <v>318</v>
      </c>
      <c r="F26" s="192" t="s">
        <v>229</v>
      </c>
      <c r="G26" s="192" t="s">
        <v>229</v>
      </c>
      <c r="H26" s="192" t="str">
        <f t="shared" si="0"/>
        <v>г. Горячий Ключ, ул. Закруткина, 61Б</v>
      </c>
      <c r="I26" s="128">
        <v>0</v>
      </c>
      <c r="J26" s="128">
        <v>0</v>
      </c>
      <c r="K26" s="128">
        <v>0</v>
      </c>
      <c r="L26" s="128">
        <f t="shared" si="21"/>
        <v>0</v>
      </c>
      <c r="M26" s="155">
        <v>0.7</v>
      </c>
      <c r="N26" s="128">
        <v>1550.27</v>
      </c>
      <c r="O26" s="128">
        <v>1.085</v>
      </c>
      <c r="P26" s="128">
        <f t="shared" si="22"/>
        <v>1.085</v>
      </c>
      <c r="Q26" s="192" t="s">
        <v>229</v>
      </c>
      <c r="R26" s="241">
        <v>1.085</v>
      </c>
      <c r="S26" s="128">
        <f t="shared" si="23"/>
        <v>0</v>
      </c>
      <c r="T26" s="128">
        <v>0</v>
      </c>
    </row>
    <row r="27" spans="1:20" s="226" customFormat="1" ht="30" x14ac:dyDescent="0.25">
      <c r="A27" s="237">
        <f t="shared" si="4"/>
        <v>18</v>
      </c>
      <c r="B27" s="232" t="s">
        <v>329</v>
      </c>
      <c r="C27" s="94">
        <v>44994</v>
      </c>
      <c r="D27" s="228" t="s">
        <v>330</v>
      </c>
      <c r="E27" s="227" t="s">
        <v>331</v>
      </c>
      <c r="F27" s="228" t="s">
        <v>229</v>
      </c>
      <c r="G27" s="228" t="s">
        <v>229</v>
      </c>
      <c r="H27" s="228" t="str">
        <f t="shared" si="0"/>
        <v>г. Горячий Ключ, ул. Калинина, 66</v>
      </c>
      <c r="I27" s="128">
        <v>0</v>
      </c>
      <c r="J27" s="128">
        <v>0</v>
      </c>
      <c r="K27" s="128">
        <v>0</v>
      </c>
      <c r="L27" s="128">
        <f t="shared" si="21"/>
        <v>0</v>
      </c>
      <c r="M27" s="155">
        <v>0.7</v>
      </c>
      <c r="N27" s="128">
        <v>1550.27</v>
      </c>
      <c r="O27" s="128">
        <v>1.085</v>
      </c>
      <c r="P27" s="128">
        <f t="shared" si="22"/>
        <v>1.085</v>
      </c>
      <c r="Q27" s="228" t="s">
        <v>229</v>
      </c>
      <c r="R27" s="241">
        <v>0</v>
      </c>
      <c r="S27" s="128">
        <f t="shared" si="23"/>
        <v>1.085</v>
      </c>
      <c r="T27" s="128">
        <v>0</v>
      </c>
    </row>
    <row r="28" spans="1:20" s="226" customFormat="1" ht="30" x14ac:dyDescent="0.25">
      <c r="A28" s="237">
        <f t="shared" si="4"/>
        <v>19</v>
      </c>
      <c r="B28" s="232" t="s">
        <v>312</v>
      </c>
      <c r="C28" s="94">
        <v>45006</v>
      </c>
      <c r="D28" s="228" t="s">
        <v>313</v>
      </c>
      <c r="E28" s="227" t="s">
        <v>324</v>
      </c>
      <c r="F28" s="228" t="s">
        <v>229</v>
      </c>
      <c r="G28" s="228" t="s">
        <v>229</v>
      </c>
      <c r="H28" s="228" t="str">
        <f t="shared" ref="H28:H30" si="28">D28</f>
        <v>г. Горячий Ключ, ул. Мира, 28/2</v>
      </c>
      <c r="I28" s="128">
        <v>0</v>
      </c>
      <c r="J28" s="128">
        <v>0</v>
      </c>
      <c r="K28" s="128">
        <v>0</v>
      </c>
      <c r="L28" s="128">
        <f t="shared" ref="L28:L30" si="29">I28*K28</f>
        <v>0</v>
      </c>
      <c r="M28" s="155">
        <v>0.7</v>
      </c>
      <c r="N28" s="128">
        <v>1550.27</v>
      </c>
      <c r="O28" s="128">
        <v>1.085</v>
      </c>
      <c r="P28" s="128">
        <f t="shared" ref="P28:P30" si="30">O28+L28</f>
        <v>1.085</v>
      </c>
      <c r="Q28" s="228" t="s">
        <v>229</v>
      </c>
      <c r="R28" s="241">
        <v>1.085</v>
      </c>
      <c r="S28" s="128">
        <f t="shared" ref="S28:S30" si="31">O28-R28</f>
        <v>0</v>
      </c>
      <c r="T28" s="128">
        <v>0</v>
      </c>
    </row>
    <row r="29" spans="1:20" s="226" customFormat="1" ht="45" x14ac:dyDescent="0.25">
      <c r="A29" s="237">
        <f t="shared" si="4"/>
        <v>20</v>
      </c>
      <c r="B29" s="232" t="s">
        <v>322</v>
      </c>
      <c r="C29" s="94">
        <v>45006</v>
      </c>
      <c r="D29" s="228" t="s">
        <v>323</v>
      </c>
      <c r="E29" s="227" t="s">
        <v>316</v>
      </c>
      <c r="F29" s="228" t="s">
        <v>229</v>
      </c>
      <c r="G29" s="228" t="s">
        <v>229</v>
      </c>
      <c r="H29" s="228" t="str">
        <f t="shared" si="28"/>
        <v>г. Горячий Ключ, ул.Пролетарская, 29</v>
      </c>
      <c r="I29" s="128">
        <v>0</v>
      </c>
      <c r="J29" s="128">
        <v>0</v>
      </c>
      <c r="K29" s="128">
        <v>0</v>
      </c>
      <c r="L29" s="128">
        <f t="shared" si="29"/>
        <v>0</v>
      </c>
      <c r="M29" s="155">
        <v>0.7</v>
      </c>
      <c r="N29" s="128">
        <v>1550.27</v>
      </c>
      <c r="O29" s="128">
        <v>1.085</v>
      </c>
      <c r="P29" s="128">
        <f t="shared" si="30"/>
        <v>1.085</v>
      </c>
      <c r="Q29" s="228" t="s">
        <v>229</v>
      </c>
      <c r="R29" s="241">
        <v>1.085</v>
      </c>
      <c r="S29" s="128">
        <f t="shared" si="31"/>
        <v>0</v>
      </c>
      <c r="T29" s="128">
        <v>0</v>
      </c>
    </row>
    <row r="30" spans="1:20" s="226" customFormat="1" ht="45" x14ac:dyDescent="0.25">
      <c r="A30" s="237">
        <f t="shared" si="4"/>
        <v>21</v>
      </c>
      <c r="B30" s="232" t="s">
        <v>322</v>
      </c>
      <c r="C30" s="94">
        <v>45006</v>
      </c>
      <c r="D30" s="228" t="s">
        <v>328</v>
      </c>
      <c r="E30" s="227" t="s">
        <v>335</v>
      </c>
      <c r="F30" s="228" t="s">
        <v>229</v>
      </c>
      <c r="G30" s="228" t="s">
        <v>229</v>
      </c>
      <c r="H30" s="228" t="str">
        <f t="shared" si="28"/>
        <v>г. Горячий Ключ, ул.Пролетарская, 29/1</v>
      </c>
      <c r="I30" s="128">
        <v>0</v>
      </c>
      <c r="J30" s="128">
        <v>0</v>
      </c>
      <c r="K30" s="128">
        <v>0</v>
      </c>
      <c r="L30" s="128">
        <f t="shared" si="29"/>
        <v>0</v>
      </c>
      <c r="M30" s="155">
        <v>0.7</v>
      </c>
      <c r="N30" s="128">
        <v>1550.27</v>
      </c>
      <c r="O30" s="128">
        <v>1.085</v>
      </c>
      <c r="P30" s="128">
        <f t="shared" si="30"/>
        <v>1.085</v>
      </c>
      <c r="Q30" s="228" t="s">
        <v>229</v>
      </c>
      <c r="R30" s="241">
        <v>1.085</v>
      </c>
      <c r="S30" s="128">
        <f t="shared" si="31"/>
        <v>0</v>
      </c>
      <c r="T30" s="128">
        <v>0</v>
      </c>
    </row>
    <row r="31" spans="1:20" s="226" customFormat="1" ht="45" x14ac:dyDescent="0.25">
      <c r="A31" s="237">
        <f t="shared" si="4"/>
        <v>22</v>
      </c>
      <c r="B31" s="232" t="s">
        <v>322</v>
      </c>
      <c r="C31" s="94">
        <v>45006</v>
      </c>
      <c r="D31" s="228" t="s">
        <v>334</v>
      </c>
      <c r="E31" s="227" t="s">
        <v>336</v>
      </c>
      <c r="F31" s="228" t="s">
        <v>229</v>
      </c>
      <c r="G31" s="228" t="s">
        <v>229</v>
      </c>
      <c r="H31" s="228" t="str">
        <f t="shared" si="0"/>
        <v>г. Горячий Ключ, ул.Пролетарская, 29/2</v>
      </c>
      <c r="I31" s="128">
        <v>0</v>
      </c>
      <c r="J31" s="128">
        <v>0</v>
      </c>
      <c r="K31" s="128">
        <v>0</v>
      </c>
      <c r="L31" s="128">
        <f t="shared" si="21"/>
        <v>0</v>
      </c>
      <c r="M31" s="155">
        <v>0.7</v>
      </c>
      <c r="N31" s="128">
        <v>1550.27</v>
      </c>
      <c r="O31" s="128">
        <v>1.085</v>
      </c>
      <c r="P31" s="128">
        <f t="shared" si="22"/>
        <v>1.085</v>
      </c>
      <c r="Q31" s="228" t="s">
        <v>229</v>
      </c>
      <c r="R31" s="241">
        <v>1.085</v>
      </c>
      <c r="S31" s="128">
        <f t="shared" si="23"/>
        <v>0</v>
      </c>
      <c r="T31" s="128">
        <v>0</v>
      </c>
    </row>
    <row r="32" spans="1:20" s="226" customFormat="1" ht="30" x14ac:dyDescent="0.25">
      <c r="A32" s="237">
        <f t="shared" si="4"/>
        <v>23</v>
      </c>
      <c r="B32" s="232" t="s">
        <v>325</v>
      </c>
      <c r="C32" s="94">
        <v>45009</v>
      </c>
      <c r="D32" s="228" t="s">
        <v>326</v>
      </c>
      <c r="E32" s="227" t="s">
        <v>327</v>
      </c>
      <c r="F32" s="228" t="s">
        <v>229</v>
      </c>
      <c r="G32" s="228" t="s">
        <v>229</v>
      </c>
      <c r="H32" s="228" t="str">
        <f>D32</f>
        <v>г. Горячий Ключ, ул.Гоголя, 79А</v>
      </c>
      <c r="I32" s="128">
        <v>0</v>
      </c>
      <c r="J32" s="128">
        <v>0</v>
      </c>
      <c r="K32" s="128">
        <v>0</v>
      </c>
      <c r="L32" s="128">
        <f>I32*K32</f>
        <v>0</v>
      </c>
      <c r="M32" s="155">
        <v>0.7</v>
      </c>
      <c r="N32" s="128">
        <v>1550.27</v>
      </c>
      <c r="O32" s="128">
        <v>1.085</v>
      </c>
      <c r="P32" s="128">
        <f>O32+L32</f>
        <v>1.085</v>
      </c>
      <c r="Q32" s="228" t="s">
        <v>229</v>
      </c>
      <c r="R32" s="241">
        <v>1.085</v>
      </c>
      <c r="S32" s="128">
        <f>O32-R32</f>
        <v>0</v>
      </c>
      <c r="T32" s="128">
        <v>0</v>
      </c>
    </row>
    <row r="33" spans="1:20" s="226" customFormat="1" ht="45" x14ac:dyDescent="0.25">
      <c r="A33" s="237">
        <f t="shared" si="4"/>
        <v>24</v>
      </c>
      <c r="B33" s="232" t="s">
        <v>332</v>
      </c>
      <c r="C33" s="94">
        <v>45013</v>
      </c>
      <c r="D33" s="228" t="s">
        <v>333</v>
      </c>
      <c r="E33" s="227" t="s">
        <v>327</v>
      </c>
      <c r="F33" s="228" t="s">
        <v>229</v>
      </c>
      <c r="G33" s="228" t="s">
        <v>229</v>
      </c>
      <c r="H33" s="228" t="str">
        <f>D33</f>
        <v>г. Горячий Ключ, ул.Октябрьская, 132</v>
      </c>
      <c r="I33" s="128">
        <v>0</v>
      </c>
      <c r="J33" s="128">
        <v>0</v>
      </c>
      <c r="K33" s="128">
        <v>0</v>
      </c>
      <c r="L33" s="128">
        <f>I33*K33</f>
        <v>0</v>
      </c>
      <c r="M33" s="155">
        <v>0.7</v>
      </c>
      <c r="N33" s="128">
        <v>1550.27</v>
      </c>
      <c r="O33" s="128">
        <v>1.085</v>
      </c>
      <c r="P33" s="128">
        <f>O33+L33</f>
        <v>1.085</v>
      </c>
      <c r="Q33" s="228" t="s">
        <v>229</v>
      </c>
      <c r="R33" s="241">
        <v>1.085</v>
      </c>
      <c r="S33" s="128">
        <f>O33-R33</f>
        <v>0</v>
      </c>
      <c r="T33" s="128">
        <v>0</v>
      </c>
    </row>
    <row r="34" spans="1:20" ht="45" x14ac:dyDescent="0.25">
      <c r="A34" s="237">
        <f t="shared" si="4"/>
        <v>25</v>
      </c>
      <c r="B34" s="232" t="s">
        <v>319</v>
      </c>
      <c r="C34" s="94">
        <v>45027</v>
      </c>
      <c r="D34" s="192" t="s">
        <v>320</v>
      </c>
      <c r="E34" s="132" t="s">
        <v>321</v>
      </c>
      <c r="F34" s="192" t="s">
        <v>229</v>
      </c>
      <c r="G34" s="192" t="s">
        <v>229</v>
      </c>
      <c r="H34" s="192" t="str">
        <f t="shared" si="0"/>
        <v>п.Приреченский, ул.Псекупская</v>
      </c>
      <c r="I34" s="128">
        <v>0</v>
      </c>
      <c r="J34" s="128">
        <v>0</v>
      </c>
      <c r="K34" s="128">
        <v>0</v>
      </c>
      <c r="L34" s="128">
        <f t="shared" si="21"/>
        <v>0</v>
      </c>
      <c r="M34" s="155">
        <v>1.1000000000000001</v>
      </c>
      <c r="N34" s="128">
        <v>1705.29</v>
      </c>
      <c r="O34" s="128">
        <v>1.7050000000000001</v>
      </c>
      <c r="P34" s="128">
        <f t="shared" si="22"/>
        <v>1.7050000000000001</v>
      </c>
      <c r="Q34" s="192" t="s">
        <v>229</v>
      </c>
      <c r="R34" s="241">
        <v>1.7050000000000001</v>
      </c>
      <c r="S34" s="128">
        <f t="shared" si="23"/>
        <v>0</v>
      </c>
      <c r="T34" s="128">
        <v>0</v>
      </c>
    </row>
    <row r="35" spans="1:20" s="226" customFormat="1" ht="30" x14ac:dyDescent="0.25">
      <c r="A35" s="237">
        <f t="shared" si="4"/>
        <v>26</v>
      </c>
      <c r="B35" s="232" t="s">
        <v>337</v>
      </c>
      <c r="C35" s="94">
        <v>45028</v>
      </c>
      <c r="D35" s="228" t="s">
        <v>338</v>
      </c>
      <c r="E35" s="227" t="s">
        <v>339</v>
      </c>
      <c r="F35" s="228" t="s">
        <v>229</v>
      </c>
      <c r="G35" s="228" t="s">
        <v>229</v>
      </c>
      <c r="H35" s="228" t="str">
        <f t="shared" si="0"/>
        <v>г. Горячий Ключ, ул.Жлобы, д.19</v>
      </c>
      <c r="I35" s="128">
        <v>0</v>
      </c>
      <c r="J35" s="128">
        <v>0</v>
      </c>
      <c r="K35" s="128">
        <v>0</v>
      </c>
      <c r="L35" s="128">
        <f t="shared" si="21"/>
        <v>0</v>
      </c>
      <c r="M35" s="155">
        <v>0.7</v>
      </c>
      <c r="N35" s="128">
        <v>1550.27</v>
      </c>
      <c r="O35" s="128">
        <v>1.085</v>
      </c>
      <c r="P35" s="128">
        <f t="shared" si="22"/>
        <v>1.085</v>
      </c>
      <c r="Q35" s="228" t="s">
        <v>229</v>
      </c>
      <c r="R35" s="241">
        <v>1.085</v>
      </c>
      <c r="S35" s="128">
        <f t="shared" si="23"/>
        <v>0</v>
      </c>
      <c r="T35" s="128">
        <v>0</v>
      </c>
    </row>
    <row r="36" spans="1:20" s="226" customFormat="1" ht="45" x14ac:dyDescent="0.25">
      <c r="A36" s="237">
        <f t="shared" si="4"/>
        <v>27</v>
      </c>
      <c r="B36" s="232" t="s">
        <v>340</v>
      </c>
      <c r="C36" s="94">
        <v>45036</v>
      </c>
      <c r="D36" s="228" t="s">
        <v>341</v>
      </c>
      <c r="E36" s="227" t="s">
        <v>342</v>
      </c>
      <c r="F36" s="228" t="s">
        <v>229</v>
      </c>
      <c r="G36" s="228" t="s">
        <v>229</v>
      </c>
      <c r="H36" s="228" t="str">
        <f t="shared" si="0"/>
        <v>г. Горячий Ключ, ул.Л.Чайкиной 16А</v>
      </c>
      <c r="I36" s="128">
        <v>0</v>
      </c>
      <c r="J36" s="128">
        <v>0</v>
      </c>
      <c r="K36" s="128">
        <v>0</v>
      </c>
      <c r="L36" s="128">
        <f t="shared" si="21"/>
        <v>0</v>
      </c>
      <c r="M36" s="155">
        <v>0.7</v>
      </c>
      <c r="N36" s="128">
        <v>1550.27</v>
      </c>
      <c r="O36" s="128">
        <v>1.085</v>
      </c>
      <c r="P36" s="128">
        <f t="shared" si="22"/>
        <v>1.085</v>
      </c>
      <c r="Q36" s="228" t="s">
        <v>229</v>
      </c>
      <c r="R36" s="241">
        <v>1.085</v>
      </c>
      <c r="S36" s="128">
        <f t="shared" si="23"/>
        <v>0</v>
      </c>
      <c r="T36" s="128">
        <v>0</v>
      </c>
    </row>
    <row r="37" spans="1:20" s="226" customFormat="1" ht="30" x14ac:dyDescent="0.25">
      <c r="A37" s="237">
        <f t="shared" si="4"/>
        <v>28</v>
      </c>
      <c r="B37" s="232" t="s">
        <v>343</v>
      </c>
      <c r="C37" s="94">
        <v>45037</v>
      </c>
      <c r="D37" s="228" t="s">
        <v>344</v>
      </c>
      <c r="E37" s="227" t="s">
        <v>345</v>
      </c>
      <c r="F37" s="228" t="s">
        <v>229</v>
      </c>
      <c r="G37" s="228" t="s">
        <v>229</v>
      </c>
      <c r="H37" s="228" t="str">
        <f t="shared" si="0"/>
        <v>г. Горячий Ключ, ул.Шевченко</v>
      </c>
      <c r="I37" s="128">
        <v>0</v>
      </c>
      <c r="J37" s="128">
        <v>0</v>
      </c>
      <c r="K37" s="128">
        <v>0</v>
      </c>
      <c r="L37" s="128">
        <f t="shared" si="21"/>
        <v>0</v>
      </c>
      <c r="M37" s="155">
        <v>0.7</v>
      </c>
      <c r="N37" s="128">
        <v>1550.27</v>
      </c>
      <c r="O37" s="128">
        <v>1.085</v>
      </c>
      <c r="P37" s="128">
        <f t="shared" si="22"/>
        <v>1.085</v>
      </c>
      <c r="Q37" s="228" t="s">
        <v>229</v>
      </c>
      <c r="R37" s="241">
        <v>1.085</v>
      </c>
      <c r="S37" s="128">
        <f t="shared" si="23"/>
        <v>0</v>
      </c>
      <c r="T37" s="128">
        <v>0</v>
      </c>
    </row>
    <row r="38" spans="1:20" s="226" customFormat="1" ht="30" x14ac:dyDescent="0.25">
      <c r="A38" s="237">
        <f t="shared" si="4"/>
        <v>29</v>
      </c>
      <c r="B38" s="232" t="s">
        <v>346</v>
      </c>
      <c r="C38" s="94">
        <v>45040</v>
      </c>
      <c r="D38" s="228" t="s">
        <v>347</v>
      </c>
      <c r="E38" s="227" t="s">
        <v>348</v>
      </c>
      <c r="F38" s="228" t="s">
        <v>229</v>
      </c>
      <c r="G38" s="228" t="s">
        <v>229</v>
      </c>
      <c r="H38" s="228" t="str">
        <f t="shared" si="0"/>
        <v>г. Горячий Ключ, ул.Мира 13</v>
      </c>
      <c r="I38" s="128">
        <v>0</v>
      </c>
      <c r="J38" s="128">
        <v>0</v>
      </c>
      <c r="K38" s="128">
        <v>0</v>
      </c>
      <c r="L38" s="128">
        <f t="shared" si="21"/>
        <v>0</v>
      </c>
      <c r="M38" s="155">
        <v>0.7</v>
      </c>
      <c r="N38" s="128">
        <v>1550.27</v>
      </c>
      <c r="O38" s="128">
        <v>1.085</v>
      </c>
      <c r="P38" s="128">
        <f t="shared" si="22"/>
        <v>1.085</v>
      </c>
      <c r="Q38" s="228" t="s">
        <v>229</v>
      </c>
      <c r="R38" s="241">
        <v>1.085</v>
      </c>
      <c r="S38" s="128">
        <f t="shared" si="23"/>
        <v>0</v>
      </c>
      <c r="T38" s="128">
        <v>0</v>
      </c>
    </row>
    <row r="39" spans="1:20" s="226" customFormat="1" ht="30" x14ac:dyDescent="0.25">
      <c r="A39" s="237">
        <f t="shared" si="4"/>
        <v>30</v>
      </c>
      <c r="B39" s="232" t="s">
        <v>349</v>
      </c>
      <c r="C39" s="94">
        <v>45040</v>
      </c>
      <c r="D39" s="228" t="s">
        <v>350</v>
      </c>
      <c r="E39" s="227" t="s">
        <v>351</v>
      </c>
      <c r="F39" s="228" t="s">
        <v>229</v>
      </c>
      <c r="G39" s="228" t="s">
        <v>229</v>
      </c>
      <c r="H39" s="228" t="str">
        <f t="shared" si="0"/>
        <v>г. Горячий Ключ, ул.Совхозная 17</v>
      </c>
      <c r="I39" s="128">
        <v>0</v>
      </c>
      <c r="J39" s="128">
        <v>0</v>
      </c>
      <c r="K39" s="128">
        <v>0</v>
      </c>
      <c r="L39" s="128">
        <f t="shared" si="21"/>
        <v>0</v>
      </c>
      <c r="M39" s="155">
        <v>0.7</v>
      </c>
      <c r="N39" s="128">
        <v>1550.27</v>
      </c>
      <c r="O39" s="128">
        <v>1.085</v>
      </c>
      <c r="P39" s="128">
        <f t="shared" si="22"/>
        <v>1.085</v>
      </c>
      <c r="Q39" s="228" t="s">
        <v>229</v>
      </c>
      <c r="R39" s="241">
        <v>1.085</v>
      </c>
      <c r="S39" s="128">
        <f t="shared" si="23"/>
        <v>0</v>
      </c>
      <c r="T39" s="128">
        <v>0</v>
      </c>
    </row>
    <row r="40" spans="1:20" s="226" customFormat="1" ht="30" x14ac:dyDescent="0.25">
      <c r="A40" s="237">
        <f t="shared" si="4"/>
        <v>31</v>
      </c>
      <c r="B40" s="232" t="s">
        <v>352</v>
      </c>
      <c r="C40" s="94">
        <v>45071</v>
      </c>
      <c r="D40" s="228" t="s">
        <v>353</v>
      </c>
      <c r="E40" s="227" t="s">
        <v>354</v>
      </c>
      <c r="F40" s="228" t="s">
        <v>229</v>
      </c>
      <c r="G40" s="228" t="s">
        <v>229</v>
      </c>
      <c r="H40" s="228" t="str">
        <f t="shared" si="0"/>
        <v>г. Горячий Ключ, ул.Свердлова 47</v>
      </c>
      <c r="I40" s="128">
        <v>0</v>
      </c>
      <c r="J40" s="128">
        <v>0</v>
      </c>
      <c r="K40" s="128">
        <v>0</v>
      </c>
      <c r="L40" s="128">
        <f t="shared" si="21"/>
        <v>0</v>
      </c>
      <c r="M40" s="155">
        <v>0.7</v>
      </c>
      <c r="N40" s="128">
        <v>1550.27</v>
      </c>
      <c r="O40" s="128">
        <v>1.085</v>
      </c>
      <c r="P40" s="128">
        <f t="shared" si="22"/>
        <v>1.085</v>
      </c>
      <c r="Q40" s="228" t="s">
        <v>229</v>
      </c>
      <c r="R40" s="241">
        <v>1.085</v>
      </c>
      <c r="S40" s="128">
        <f t="shared" si="23"/>
        <v>0</v>
      </c>
      <c r="T40" s="128">
        <v>0</v>
      </c>
    </row>
    <row r="41" spans="1:20" s="226" customFormat="1" ht="30" x14ac:dyDescent="0.25">
      <c r="A41" s="237">
        <f t="shared" si="4"/>
        <v>32</v>
      </c>
      <c r="B41" s="232" t="s">
        <v>355</v>
      </c>
      <c r="C41" s="94">
        <v>45071</v>
      </c>
      <c r="D41" s="228" t="s">
        <v>356</v>
      </c>
      <c r="E41" s="227" t="s">
        <v>354</v>
      </c>
      <c r="F41" s="228" t="s">
        <v>229</v>
      </c>
      <c r="G41" s="228" t="s">
        <v>229</v>
      </c>
      <c r="H41" s="228" t="str">
        <f t="shared" si="0"/>
        <v>г. Горячий Ключ, ул.Репина 28А</v>
      </c>
      <c r="I41" s="128">
        <v>0</v>
      </c>
      <c r="J41" s="128">
        <v>0</v>
      </c>
      <c r="K41" s="128">
        <v>0</v>
      </c>
      <c r="L41" s="128">
        <f t="shared" si="21"/>
        <v>0</v>
      </c>
      <c r="M41" s="155">
        <v>0.7</v>
      </c>
      <c r="N41" s="128">
        <v>1550.27</v>
      </c>
      <c r="O41" s="128">
        <v>1.085</v>
      </c>
      <c r="P41" s="128">
        <f t="shared" si="22"/>
        <v>1.085</v>
      </c>
      <c r="Q41" s="228" t="s">
        <v>229</v>
      </c>
      <c r="R41" s="241">
        <v>1.085</v>
      </c>
      <c r="S41" s="128">
        <f t="shared" si="23"/>
        <v>0</v>
      </c>
      <c r="T41" s="128">
        <v>0</v>
      </c>
    </row>
    <row r="42" spans="1:20" s="226" customFormat="1" ht="48.75" customHeight="1" x14ac:dyDescent="0.25">
      <c r="A42" s="237">
        <f t="shared" si="4"/>
        <v>33</v>
      </c>
      <c r="B42" s="232" t="s">
        <v>357</v>
      </c>
      <c r="C42" s="94">
        <v>45071</v>
      </c>
      <c r="D42" s="228" t="s">
        <v>358</v>
      </c>
      <c r="E42" s="227" t="s">
        <v>359</v>
      </c>
      <c r="F42" s="228" t="s">
        <v>229</v>
      </c>
      <c r="G42" s="228" t="s">
        <v>229</v>
      </c>
      <c r="H42" s="228" t="str">
        <f t="shared" si="0"/>
        <v>г. Горячий Ключ, ул.Березовая 21А</v>
      </c>
      <c r="I42" s="128">
        <v>0</v>
      </c>
      <c r="J42" s="128">
        <v>0</v>
      </c>
      <c r="K42" s="128">
        <v>0</v>
      </c>
      <c r="L42" s="128">
        <f t="shared" si="21"/>
        <v>0</v>
      </c>
      <c r="M42" s="155">
        <v>0.7</v>
      </c>
      <c r="N42" s="128">
        <v>1550.27</v>
      </c>
      <c r="O42" s="128">
        <v>1.085</v>
      </c>
      <c r="P42" s="128">
        <f t="shared" si="22"/>
        <v>1.085</v>
      </c>
      <c r="Q42" s="228" t="s">
        <v>229</v>
      </c>
      <c r="R42" s="241">
        <v>1.085</v>
      </c>
      <c r="S42" s="128">
        <f t="shared" si="23"/>
        <v>0</v>
      </c>
      <c r="T42" s="128">
        <v>0</v>
      </c>
    </row>
    <row r="43" spans="1:20" s="226" customFormat="1" ht="30" x14ac:dyDescent="0.25">
      <c r="A43" s="237">
        <f t="shared" si="4"/>
        <v>34</v>
      </c>
      <c r="B43" s="232" t="s">
        <v>360</v>
      </c>
      <c r="C43" s="94">
        <v>45078</v>
      </c>
      <c r="D43" s="228" t="s">
        <v>361</v>
      </c>
      <c r="E43" s="227" t="s">
        <v>362</v>
      </c>
      <c r="F43" s="228" t="s">
        <v>229</v>
      </c>
      <c r="G43" s="228" t="s">
        <v>229</v>
      </c>
      <c r="H43" s="228" t="str">
        <f t="shared" ref="H43" si="32">D43</f>
        <v>г. Горячий Ключ, ул.Ленина 30</v>
      </c>
      <c r="I43" s="128">
        <v>0</v>
      </c>
      <c r="J43" s="128">
        <v>0</v>
      </c>
      <c r="K43" s="128">
        <v>0</v>
      </c>
      <c r="L43" s="128">
        <f t="shared" ref="L43" si="33">I43*K43</f>
        <v>0</v>
      </c>
      <c r="M43" s="155">
        <v>0.76</v>
      </c>
      <c r="N43" s="128">
        <v>1550.27</v>
      </c>
      <c r="O43" s="128">
        <v>1.1779999999999999</v>
      </c>
      <c r="P43" s="128">
        <f t="shared" ref="P43" si="34">O43+L43</f>
        <v>1.1779999999999999</v>
      </c>
      <c r="Q43" s="228" t="s">
        <v>229</v>
      </c>
      <c r="R43" s="241">
        <v>1.1779999999999999</v>
      </c>
      <c r="S43" s="128">
        <f t="shared" ref="S43" si="35">O43-R43</f>
        <v>0</v>
      </c>
      <c r="T43" s="128">
        <v>0</v>
      </c>
    </row>
    <row r="44" spans="1:20" s="226" customFormat="1" ht="30" x14ac:dyDescent="0.25">
      <c r="A44" s="237">
        <f t="shared" si="4"/>
        <v>35</v>
      </c>
      <c r="B44" s="232" t="s">
        <v>363</v>
      </c>
      <c r="C44" s="94">
        <v>45078</v>
      </c>
      <c r="D44" s="228" t="s">
        <v>364</v>
      </c>
      <c r="E44" s="227" t="s">
        <v>365</v>
      </c>
      <c r="F44" s="228" t="s">
        <v>229</v>
      </c>
      <c r="G44" s="228" t="s">
        <v>229</v>
      </c>
      <c r="H44" s="228" t="str">
        <f t="shared" ref="H44:H49" si="36">D44</f>
        <v>г. Горячий Ключ, ул.Репина 21</v>
      </c>
      <c r="I44" s="128">
        <v>0</v>
      </c>
      <c r="J44" s="128">
        <v>0</v>
      </c>
      <c r="K44" s="128">
        <v>0</v>
      </c>
      <c r="L44" s="128">
        <f t="shared" ref="L44:L61" si="37">I44*K44</f>
        <v>0</v>
      </c>
      <c r="M44" s="155">
        <v>0.7</v>
      </c>
      <c r="N44" s="128">
        <v>1550.27</v>
      </c>
      <c r="O44" s="128">
        <v>1.085</v>
      </c>
      <c r="P44" s="128">
        <f t="shared" ref="P44:P61" si="38">O44+L44</f>
        <v>1.085</v>
      </c>
      <c r="Q44" s="228" t="s">
        <v>229</v>
      </c>
      <c r="R44" s="241">
        <v>1.085</v>
      </c>
      <c r="S44" s="128">
        <f t="shared" ref="S44:S61" si="39">O44-R44</f>
        <v>0</v>
      </c>
      <c r="T44" s="128">
        <v>0</v>
      </c>
    </row>
    <row r="45" spans="1:20" s="226" customFormat="1" ht="30" x14ac:dyDescent="0.25">
      <c r="A45" s="237">
        <f t="shared" si="4"/>
        <v>36</v>
      </c>
      <c r="B45" s="232" t="s">
        <v>366</v>
      </c>
      <c r="C45" s="94">
        <v>45078</v>
      </c>
      <c r="D45" s="228" t="s">
        <v>367</v>
      </c>
      <c r="E45" s="227" t="s">
        <v>368</v>
      </c>
      <c r="F45" s="228" t="s">
        <v>229</v>
      </c>
      <c r="G45" s="228" t="s">
        <v>229</v>
      </c>
      <c r="H45" s="228" t="str">
        <f t="shared" si="36"/>
        <v>г. Горячий Ключ, ул.Урусова 62</v>
      </c>
      <c r="I45" s="128">
        <v>0</v>
      </c>
      <c r="J45" s="128">
        <v>0</v>
      </c>
      <c r="K45" s="128">
        <v>0</v>
      </c>
      <c r="L45" s="128">
        <f t="shared" si="37"/>
        <v>0</v>
      </c>
      <c r="M45" s="155">
        <v>0.7</v>
      </c>
      <c r="N45" s="128">
        <v>1550.27</v>
      </c>
      <c r="O45" s="128">
        <v>1.085</v>
      </c>
      <c r="P45" s="128">
        <f t="shared" si="38"/>
        <v>1.085</v>
      </c>
      <c r="Q45" s="228" t="s">
        <v>229</v>
      </c>
      <c r="R45" s="241">
        <v>1.085</v>
      </c>
      <c r="S45" s="128">
        <f t="shared" si="39"/>
        <v>0</v>
      </c>
      <c r="T45" s="128">
        <v>0</v>
      </c>
    </row>
    <row r="46" spans="1:20" s="226" customFormat="1" ht="45" x14ac:dyDescent="0.25">
      <c r="A46" s="237">
        <f t="shared" si="4"/>
        <v>37</v>
      </c>
      <c r="B46" s="232" t="s">
        <v>369</v>
      </c>
      <c r="C46" s="94">
        <v>45082</v>
      </c>
      <c r="D46" s="228" t="s">
        <v>370</v>
      </c>
      <c r="E46" s="227" t="s">
        <v>371</v>
      </c>
      <c r="F46" s="228" t="s">
        <v>229</v>
      </c>
      <c r="G46" s="228" t="s">
        <v>229</v>
      </c>
      <c r="H46" s="228" t="str">
        <f t="shared" si="36"/>
        <v>г. Горячий Ключ, ул.Космонавтов 32</v>
      </c>
      <c r="I46" s="128">
        <v>0</v>
      </c>
      <c r="J46" s="128">
        <v>0</v>
      </c>
      <c r="K46" s="128">
        <v>0</v>
      </c>
      <c r="L46" s="128">
        <f t="shared" si="37"/>
        <v>0</v>
      </c>
      <c r="M46" s="155">
        <v>0.7</v>
      </c>
      <c r="N46" s="128">
        <v>1550.27</v>
      </c>
      <c r="O46" s="128">
        <v>1.085</v>
      </c>
      <c r="P46" s="128">
        <f t="shared" si="38"/>
        <v>1.085</v>
      </c>
      <c r="Q46" s="228" t="s">
        <v>229</v>
      </c>
      <c r="R46" s="241">
        <v>1.085</v>
      </c>
      <c r="S46" s="128">
        <f t="shared" si="39"/>
        <v>0</v>
      </c>
      <c r="T46" s="128">
        <v>0</v>
      </c>
    </row>
    <row r="47" spans="1:20" s="226" customFormat="1" ht="30" x14ac:dyDescent="0.25">
      <c r="A47" s="237">
        <f t="shared" si="4"/>
        <v>38</v>
      </c>
      <c r="B47" s="232" t="s">
        <v>372</v>
      </c>
      <c r="C47" s="94">
        <v>45083</v>
      </c>
      <c r="D47" s="228" t="s">
        <v>373</v>
      </c>
      <c r="E47" s="227" t="s">
        <v>374</v>
      </c>
      <c r="F47" s="228" t="s">
        <v>229</v>
      </c>
      <c r="G47" s="228" t="s">
        <v>229</v>
      </c>
      <c r="H47" s="228" t="str">
        <f t="shared" si="36"/>
        <v>г. Горячий Ключ, ул.Дружбы 30</v>
      </c>
      <c r="I47" s="128">
        <v>0</v>
      </c>
      <c r="J47" s="128">
        <v>0</v>
      </c>
      <c r="K47" s="128">
        <v>0</v>
      </c>
      <c r="L47" s="128">
        <f t="shared" si="37"/>
        <v>0</v>
      </c>
      <c r="M47" s="155">
        <v>0.7</v>
      </c>
      <c r="N47" s="128">
        <v>1550.27</v>
      </c>
      <c r="O47" s="128">
        <v>1.085</v>
      </c>
      <c r="P47" s="128">
        <f t="shared" si="38"/>
        <v>1.085</v>
      </c>
      <c r="Q47" s="228" t="s">
        <v>229</v>
      </c>
      <c r="R47" s="241">
        <v>1.085</v>
      </c>
      <c r="S47" s="128">
        <f t="shared" si="39"/>
        <v>0</v>
      </c>
      <c r="T47" s="128">
        <v>0</v>
      </c>
    </row>
    <row r="48" spans="1:20" s="226" customFormat="1" ht="45" x14ac:dyDescent="0.25">
      <c r="A48" s="237">
        <f t="shared" si="4"/>
        <v>39</v>
      </c>
      <c r="B48" s="232" t="s">
        <v>375</v>
      </c>
      <c r="C48" s="94">
        <v>45084</v>
      </c>
      <c r="D48" s="228" t="s">
        <v>376</v>
      </c>
      <c r="E48" s="227" t="s">
        <v>377</v>
      </c>
      <c r="F48" s="228" t="s">
        <v>229</v>
      </c>
      <c r="G48" s="228" t="s">
        <v>229</v>
      </c>
      <c r="H48" s="228" t="str">
        <f t="shared" si="36"/>
        <v>г. Горячий Ключ, ул.Ярославсого 13А</v>
      </c>
      <c r="I48" s="128">
        <v>0</v>
      </c>
      <c r="J48" s="128">
        <v>0</v>
      </c>
      <c r="K48" s="128">
        <v>0</v>
      </c>
      <c r="L48" s="128">
        <f t="shared" si="37"/>
        <v>0</v>
      </c>
      <c r="M48" s="155">
        <v>0.7</v>
      </c>
      <c r="N48" s="128">
        <v>1550.27</v>
      </c>
      <c r="O48" s="128">
        <v>1.085</v>
      </c>
      <c r="P48" s="128">
        <f t="shared" si="38"/>
        <v>1.085</v>
      </c>
      <c r="Q48" s="228" t="s">
        <v>229</v>
      </c>
      <c r="R48" s="241">
        <v>1.085</v>
      </c>
      <c r="S48" s="128">
        <f t="shared" si="39"/>
        <v>0</v>
      </c>
      <c r="T48" s="128">
        <v>0</v>
      </c>
    </row>
    <row r="49" spans="1:20" s="235" customFormat="1" ht="30" x14ac:dyDescent="0.25">
      <c r="A49" s="237">
        <f t="shared" si="4"/>
        <v>40</v>
      </c>
      <c r="B49" s="232" t="s">
        <v>292</v>
      </c>
      <c r="C49" s="94">
        <v>45084</v>
      </c>
      <c r="D49" s="237" t="s">
        <v>478</v>
      </c>
      <c r="E49" s="236" t="s">
        <v>479</v>
      </c>
      <c r="F49" s="237" t="s">
        <v>229</v>
      </c>
      <c r="G49" s="237" t="s">
        <v>229</v>
      </c>
      <c r="H49" s="237" t="str">
        <f t="shared" si="36"/>
        <v>г. Горячий Ключ, ул.Закруткина 89</v>
      </c>
      <c r="I49" s="128">
        <v>0</v>
      </c>
      <c r="J49" s="128">
        <v>0</v>
      </c>
      <c r="K49" s="128">
        <v>0</v>
      </c>
      <c r="L49" s="128">
        <f t="shared" ref="L49" si="40">I49*K49</f>
        <v>0</v>
      </c>
      <c r="M49" s="155">
        <v>0.7</v>
      </c>
      <c r="N49" s="128">
        <v>1550.27</v>
      </c>
      <c r="O49" s="128">
        <v>1.085</v>
      </c>
      <c r="P49" s="128">
        <f t="shared" ref="P49" si="41">O49+L49</f>
        <v>1.085</v>
      </c>
      <c r="Q49" s="237" t="s">
        <v>229</v>
      </c>
      <c r="R49" s="241">
        <v>1.085</v>
      </c>
      <c r="S49" s="128">
        <f t="shared" ref="S49" si="42">O49-R49</f>
        <v>0</v>
      </c>
      <c r="T49" s="128">
        <v>0</v>
      </c>
    </row>
    <row r="50" spans="1:20" s="226" customFormat="1" ht="45" x14ac:dyDescent="0.25">
      <c r="A50" s="237">
        <f t="shared" si="4"/>
        <v>41</v>
      </c>
      <c r="B50" s="232" t="s">
        <v>292</v>
      </c>
      <c r="C50" s="94">
        <v>45084</v>
      </c>
      <c r="D50" s="228" t="s">
        <v>378</v>
      </c>
      <c r="E50" s="227" t="s">
        <v>379</v>
      </c>
      <c r="F50" s="228" t="s">
        <v>229</v>
      </c>
      <c r="G50" s="228" t="s">
        <v>229</v>
      </c>
      <c r="H50" s="228" t="str">
        <f t="shared" ref="H50:H78" si="43">D50</f>
        <v>г. Горячий Ключ, ул.Закруткина 89А</v>
      </c>
      <c r="I50" s="128">
        <v>0</v>
      </c>
      <c r="J50" s="128">
        <v>0</v>
      </c>
      <c r="K50" s="128">
        <v>0</v>
      </c>
      <c r="L50" s="128">
        <f t="shared" si="37"/>
        <v>0</v>
      </c>
      <c r="M50" s="155">
        <v>0.7</v>
      </c>
      <c r="N50" s="128">
        <v>1550.27</v>
      </c>
      <c r="O50" s="128">
        <v>1.085</v>
      </c>
      <c r="P50" s="128">
        <f t="shared" si="38"/>
        <v>1.085</v>
      </c>
      <c r="Q50" s="228" t="s">
        <v>229</v>
      </c>
      <c r="R50" s="241">
        <v>1.085</v>
      </c>
      <c r="S50" s="128">
        <f t="shared" si="39"/>
        <v>0</v>
      </c>
      <c r="T50" s="128">
        <v>0</v>
      </c>
    </row>
    <row r="51" spans="1:20" s="226" customFormat="1" ht="30" x14ac:dyDescent="0.25">
      <c r="A51" s="237">
        <f t="shared" si="4"/>
        <v>42</v>
      </c>
      <c r="B51" s="232" t="s">
        <v>380</v>
      </c>
      <c r="C51" s="94">
        <v>45086</v>
      </c>
      <c r="D51" s="228" t="s">
        <v>381</v>
      </c>
      <c r="E51" s="227" t="s">
        <v>382</v>
      </c>
      <c r="F51" s="228" t="s">
        <v>229</v>
      </c>
      <c r="G51" s="228" t="s">
        <v>229</v>
      </c>
      <c r="H51" s="228" t="str">
        <f t="shared" si="43"/>
        <v>г. Горячий Ключ, ул.Мира 43А</v>
      </c>
      <c r="I51" s="128">
        <v>0</v>
      </c>
      <c r="J51" s="128">
        <v>0</v>
      </c>
      <c r="K51" s="128">
        <v>0</v>
      </c>
      <c r="L51" s="128">
        <f t="shared" si="37"/>
        <v>0</v>
      </c>
      <c r="M51" s="155">
        <v>0.7</v>
      </c>
      <c r="N51" s="128">
        <v>1550.27</v>
      </c>
      <c r="O51" s="128">
        <v>1.085</v>
      </c>
      <c r="P51" s="128">
        <f t="shared" si="38"/>
        <v>1.085</v>
      </c>
      <c r="Q51" s="228" t="s">
        <v>229</v>
      </c>
      <c r="R51" s="241">
        <v>1.085</v>
      </c>
      <c r="S51" s="128">
        <f t="shared" si="39"/>
        <v>0</v>
      </c>
      <c r="T51" s="128">
        <v>0</v>
      </c>
    </row>
    <row r="52" spans="1:20" s="226" customFormat="1" ht="45" x14ac:dyDescent="0.25">
      <c r="A52" s="237">
        <f t="shared" si="4"/>
        <v>43</v>
      </c>
      <c r="B52" s="232" t="s">
        <v>383</v>
      </c>
      <c r="C52" s="94">
        <v>45086</v>
      </c>
      <c r="D52" s="228" t="s">
        <v>384</v>
      </c>
      <c r="E52" s="227" t="s">
        <v>385</v>
      </c>
      <c r="F52" s="228" t="s">
        <v>229</v>
      </c>
      <c r="G52" s="228" t="s">
        <v>229</v>
      </c>
      <c r="H52" s="228" t="str">
        <f t="shared" si="43"/>
        <v>г. Горячий Ключ, ул.Достоевского 5</v>
      </c>
      <c r="I52" s="128">
        <v>0</v>
      </c>
      <c r="J52" s="128">
        <v>0</v>
      </c>
      <c r="K52" s="128">
        <v>0</v>
      </c>
      <c r="L52" s="128">
        <f t="shared" si="37"/>
        <v>0</v>
      </c>
      <c r="M52" s="155">
        <v>0.7</v>
      </c>
      <c r="N52" s="128">
        <v>1550.27</v>
      </c>
      <c r="O52" s="128">
        <v>1.085</v>
      </c>
      <c r="P52" s="128">
        <f t="shared" si="38"/>
        <v>1.085</v>
      </c>
      <c r="Q52" s="228" t="s">
        <v>229</v>
      </c>
      <c r="R52" s="241">
        <v>1.085</v>
      </c>
      <c r="S52" s="128">
        <f t="shared" si="39"/>
        <v>0</v>
      </c>
      <c r="T52" s="128">
        <v>0</v>
      </c>
    </row>
    <row r="53" spans="1:20" s="226" customFormat="1" ht="30" x14ac:dyDescent="0.25">
      <c r="A53" s="237">
        <f t="shared" si="4"/>
        <v>44</v>
      </c>
      <c r="B53" s="232" t="s">
        <v>386</v>
      </c>
      <c r="C53" s="94">
        <v>45096</v>
      </c>
      <c r="D53" s="228" t="s">
        <v>387</v>
      </c>
      <c r="E53" s="227" t="s">
        <v>388</v>
      </c>
      <c r="F53" s="228" t="s">
        <v>229</v>
      </c>
      <c r="G53" s="228" t="s">
        <v>229</v>
      </c>
      <c r="H53" s="228" t="str">
        <f t="shared" si="43"/>
        <v>г. Горячий Ключ, ул.Дружбы 4В</v>
      </c>
      <c r="I53" s="128">
        <v>0</v>
      </c>
      <c r="J53" s="128">
        <v>0</v>
      </c>
      <c r="K53" s="128">
        <v>0</v>
      </c>
      <c r="L53" s="128">
        <f t="shared" si="37"/>
        <v>0</v>
      </c>
      <c r="M53" s="155">
        <v>0.7</v>
      </c>
      <c r="N53" s="128">
        <v>1550.27</v>
      </c>
      <c r="O53" s="128">
        <v>1.085</v>
      </c>
      <c r="P53" s="128">
        <f t="shared" si="38"/>
        <v>1.085</v>
      </c>
      <c r="Q53" s="228" t="s">
        <v>229</v>
      </c>
      <c r="R53" s="241">
        <v>1.085</v>
      </c>
      <c r="S53" s="128">
        <f t="shared" si="39"/>
        <v>0</v>
      </c>
      <c r="T53" s="128">
        <v>0</v>
      </c>
    </row>
    <row r="54" spans="1:20" s="226" customFormat="1" ht="30" x14ac:dyDescent="0.25">
      <c r="A54" s="237">
        <f t="shared" si="4"/>
        <v>45</v>
      </c>
      <c r="B54" s="232" t="s">
        <v>389</v>
      </c>
      <c r="C54" s="94">
        <v>45098</v>
      </c>
      <c r="D54" s="228" t="s">
        <v>390</v>
      </c>
      <c r="E54" s="227" t="s">
        <v>391</v>
      </c>
      <c r="F54" s="228" t="s">
        <v>229</v>
      </c>
      <c r="G54" s="228" t="s">
        <v>229</v>
      </c>
      <c r="H54" s="228" t="str">
        <f t="shared" si="43"/>
        <v>г. Горячий Ключ, ул.Псекупская 41</v>
      </c>
      <c r="I54" s="128">
        <v>0</v>
      </c>
      <c r="J54" s="128">
        <v>0</v>
      </c>
      <c r="K54" s="128">
        <v>0</v>
      </c>
      <c r="L54" s="128">
        <f t="shared" si="37"/>
        <v>0</v>
      </c>
      <c r="M54" s="155">
        <v>0.7</v>
      </c>
      <c r="N54" s="128">
        <v>1550.27</v>
      </c>
      <c r="O54" s="128">
        <v>1.085</v>
      </c>
      <c r="P54" s="128">
        <f t="shared" si="38"/>
        <v>1.085</v>
      </c>
      <c r="Q54" s="228" t="s">
        <v>229</v>
      </c>
      <c r="R54" s="241">
        <v>1.085</v>
      </c>
      <c r="S54" s="128">
        <f t="shared" si="39"/>
        <v>0</v>
      </c>
      <c r="T54" s="128">
        <v>0</v>
      </c>
    </row>
    <row r="55" spans="1:20" s="238" customFormat="1" ht="48.75" customHeight="1" x14ac:dyDescent="0.25">
      <c r="A55" s="240">
        <f t="shared" si="4"/>
        <v>46</v>
      </c>
      <c r="B55" s="232" t="s">
        <v>533</v>
      </c>
      <c r="C55" s="94">
        <v>45100</v>
      </c>
      <c r="D55" s="240" t="s">
        <v>534</v>
      </c>
      <c r="E55" s="239" t="s">
        <v>535</v>
      </c>
      <c r="F55" s="240" t="s">
        <v>229</v>
      </c>
      <c r="G55" s="240" t="s">
        <v>229</v>
      </c>
      <c r="H55" s="240" t="str">
        <f t="shared" si="43"/>
        <v>г. Горячий Ключ, ул. Калинина, д.9В</v>
      </c>
      <c r="I55" s="128">
        <v>0</v>
      </c>
      <c r="J55" s="128">
        <v>0</v>
      </c>
      <c r="K55" s="128">
        <v>0</v>
      </c>
      <c r="L55" s="128">
        <f t="shared" si="37"/>
        <v>0</v>
      </c>
      <c r="M55" s="155">
        <v>0.7</v>
      </c>
      <c r="N55" s="128">
        <v>1550.27</v>
      </c>
      <c r="O55" s="128">
        <v>1.085</v>
      </c>
      <c r="P55" s="128">
        <f t="shared" si="38"/>
        <v>1.085</v>
      </c>
      <c r="Q55" s="240" t="s">
        <v>229</v>
      </c>
      <c r="R55" s="241">
        <v>1.085</v>
      </c>
      <c r="S55" s="128">
        <f t="shared" si="39"/>
        <v>0</v>
      </c>
      <c r="T55" s="128">
        <v>0</v>
      </c>
    </row>
    <row r="56" spans="1:20" s="238" customFormat="1" ht="48.75" customHeight="1" x14ac:dyDescent="0.25">
      <c r="A56" s="240">
        <f t="shared" si="4"/>
        <v>47</v>
      </c>
      <c r="B56" s="232" t="s">
        <v>533</v>
      </c>
      <c r="C56" s="94">
        <v>45100</v>
      </c>
      <c r="D56" s="240" t="s">
        <v>537</v>
      </c>
      <c r="E56" s="239" t="s">
        <v>538</v>
      </c>
      <c r="F56" s="240" t="s">
        <v>229</v>
      </c>
      <c r="G56" s="240" t="s">
        <v>229</v>
      </c>
      <c r="H56" s="240" t="str">
        <f t="shared" ref="H56" si="44">D56</f>
        <v>г. Горячий Ключ, ул. Калинина, д.9Б</v>
      </c>
      <c r="I56" s="128">
        <v>0</v>
      </c>
      <c r="J56" s="128">
        <v>0</v>
      </c>
      <c r="K56" s="128">
        <v>0</v>
      </c>
      <c r="L56" s="128">
        <f t="shared" ref="L56" si="45">I56*K56</f>
        <v>0</v>
      </c>
      <c r="M56" s="155">
        <v>0.7</v>
      </c>
      <c r="N56" s="128">
        <v>1550.27</v>
      </c>
      <c r="O56" s="128">
        <v>1.085</v>
      </c>
      <c r="P56" s="128">
        <f t="shared" ref="P56" si="46">O56+L56</f>
        <v>1.085</v>
      </c>
      <c r="Q56" s="240" t="s">
        <v>229</v>
      </c>
      <c r="R56" s="241">
        <v>1.085</v>
      </c>
      <c r="S56" s="128">
        <f t="shared" ref="S56" si="47">O56-R56</f>
        <v>0</v>
      </c>
      <c r="T56" s="128">
        <v>0</v>
      </c>
    </row>
    <row r="57" spans="1:20" s="226" customFormat="1" ht="48.75" customHeight="1" x14ac:dyDescent="0.25">
      <c r="A57" s="240">
        <f t="shared" si="4"/>
        <v>48</v>
      </c>
      <c r="B57" s="232" t="s">
        <v>392</v>
      </c>
      <c r="C57" s="94">
        <v>45100</v>
      </c>
      <c r="D57" s="228" t="s">
        <v>393</v>
      </c>
      <c r="E57" s="227" t="s">
        <v>394</v>
      </c>
      <c r="F57" s="228" t="s">
        <v>229</v>
      </c>
      <c r="G57" s="228" t="s">
        <v>229</v>
      </c>
      <c r="H57" s="228" t="str">
        <f t="shared" si="43"/>
        <v>г. Горячий Ключ, ул.Монтажная 13</v>
      </c>
      <c r="I57" s="128">
        <v>0</v>
      </c>
      <c r="J57" s="128">
        <v>0</v>
      </c>
      <c r="K57" s="128">
        <v>0</v>
      </c>
      <c r="L57" s="128">
        <f t="shared" si="37"/>
        <v>0</v>
      </c>
      <c r="M57" s="155">
        <v>0.7</v>
      </c>
      <c r="N57" s="128">
        <v>1550.27</v>
      </c>
      <c r="O57" s="128">
        <v>1.085</v>
      </c>
      <c r="P57" s="128">
        <f t="shared" si="38"/>
        <v>1.085</v>
      </c>
      <c r="Q57" s="228" t="s">
        <v>229</v>
      </c>
      <c r="R57" s="241">
        <v>1.085</v>
      </c>
      <c r="S57" s="128">
        <f t="shared" si="39"/>
        <v>0</v>
      </c>
      <c r="T57" s="128">
        <v>0</v>
      </c>
    </row>
    <row r="58" spans="1:20" s="226" customFormat="1" ht="30" x14ac:dyDescent="0.25">
      <c r="A58" s="240">
        <f t="shared" si="4"/>
        <v>49</v>
      </c>
      <c r="B58" s="232" t="s">
        <v>395</v>
      </c>
      <c r="C58" s="94">
        <v>45104</v>
      </c>
      <c r="D58" s="228" t="s">
        <v>396</v>
      </c>
      <c r="E58" s="227" t="s">
        <v>397</v>
      </c>
      <c r="F58" s="228" t="s">
        <v>229</v>
      </c>
      <c r="G58" s="228" t="s">
        <v>229</v>
      </c>
      <c r="H58" s="228" t="str">
        <f t="shared" si="43"/>
        <v>г. Горячий Ключ, ул.Восточная 1У</v>
      </c>
      <c r="I58" s="128">
        <v>0</v>
      </c>
      <c r="J58" s="128">
        <v>0</v>
      </c>
      <c r="K58" s="128">
        <v>0</v>
      </c>
      <c r="L58" s="128">
        <f t="shared" si="37"/>
        <v>0</v>
      </c>
      <c r="M58" s="155">
        <v>0.7</v>
      </c>
      <c r="N58" s="128">
        <v>1550.27</v>
      </c>
      <c r="O58" s="128">
        <v>1.085</v>
      </c>
      <c r="P58" s="128">
        <f t="shared" si="38"/>
        <v>1.085</v>
      </c>
      <c r="Q58" s="228" t="s">
        <v>229</v>
      </c>
      <c r="R58" s="241">
        <v>1.085</v>
      </c>
      <c r="S58" s="128">
        <f t="shared" si="39"/>
        <v>0</v>
      </c>
      <c r="T58" s="128">
        <v>0</v>
      </c>
    </row>
    <row r="59" spans="1:20" s="226" customFormat="1" ht="30" x14ac:dyDescent="0.25">
      <c r="A59" s="240">
        <f t="shared" si="4"/>
        <v>50</v>
      </c>
      <c r="B59" s="232" t="s">
        <v>398</v>
      </c>
      <c r="C59" s="94">
        <v>45106</v>
      </c>
      <c r="D59" s="228" t="s">
        <v>399</v>
      </c>
      <c r="E59" s="227" t="s">
        <v>400</v>
      </c>
      <c r="F59" s="228" t="s">
        <v>229</v>
      </c>
      <c r="G59" s="228" t="s">
        <v>229</v>
      </c>
      <c r="H59" s="228" t="str">
        <f t="shared" si="43"/>
        <v>г. Горячий Ключ, ул.Южная 13</v>
      </c>
      <c r="I59" s="128">
        <v>0</v>
      </c>
      <c r="J59" s="128">
        <v>0</v>
      </c>
      <c r="K59" s="128">
        <v>0</v>
      </c>
      <c r="L59" s="128">
        <f t="shared" si="37"/>
        <v>0</v>
      </c>
      <c r="M59" s="155">
        <v>0.7</v>
      </c>
      <c r="N59" s="128">
        <v>1550.27</v>
      </c>
      <c r="O59" s="128">
        <v>1.085</v>
      </c>
      <c r="P59" s="128">
        <f t="shared" si="38"/>
        <v>1.085</v>
      </c>
      <c r="Q59" s="228" t="s">
        <v>229</v>
      </c>
      <c r="R59" s="241">
        <v>1.085</v>
      </c>
      <c r="S59" s="128">
        <f t="shared" si="39"/>
        <v>0</v>
      </c>
      <c r="T59" s="128">
        <v>0</v>
      </c>
    </row>
    <row r="60" spans="1:20" s="226" customFormat="1" ht="45" x14ac:dyDescent="0.25">
      <c r="A60" s="237">
        <f t="shared" si="4"/>
        <v>51</v>
      </c>
      <c r="B60" s="232" t="s">
        <v>401</v>
      </c>
      <c r="C60" s="94">
        <v>45106</v>
      </c>
      <c r="D60" s="228" t="s">
        <v>402</v>
      </c>
      <c r="E60" s="227" t="s">
        <v>403</v>
      </c>
      <c r="F60" s="228" t="s">
        <v>229</v>
      </c>
      <c r="G60" s="228" t="s">
        <v>229</v>
      </c>
      <c r="H60" s="228" t="str">
        <f t="shared" si="43"/>
        <v>г. Горячий Ключ, ул.Центральная 14</v>
      </c>
      <c r="I60" s="128">
        <v>0</v>
      </c>
      <c r="J60" s="128">
        <v>0</v>
      </c>
      <c r="K60" s="128">
        <v>0</v>
      </c>
      <c r="L60" s="128">
        <f t="shared" si="37"/>
        <v>0</v>
      </c>
      <c r="M60" s="155">
        <v>0.7</v>
      </c>
      <c r="N60" s="128">
        <v>1550.27</v>
      </c>
      <c r="O60" s="128">
        <v>1.085</v>
      </c>
      <c r="P60" s="128">
        <f t="shared" si="38"/>
        <v>1.085</v>
      </c>
      <c r="Q60" s="228" t="s">
        <v>229</v>
      </c>
      <c r="R60" s="241">
        <v>1.085</v>
      </c>
      <c r="S60" s="128">
        <f t="shared" si="39"/>
        <v>0</v>
      </c>
      <c r="T60" s="128">
        <v>0</v>
      </c>
    </row>
    <row r="61" spans="1:20" s="226" customFormat="1" ht="45" x14ac:dyDescent="0.25">
      <c r="A61" s="237">
        <f t="shared" si="4"/>
        <v>52</v>
      </c>
      <c r="B61" s="232" t="s">
        <v>404</v>
      </c>
      <c r="C61" s="94">
        <v>45106</v>
      </c>
      <c r="D61" s="228" t="s">
        <v>405</v>
      </c>
      <c r="E61" s="227" t="s">
        <v>406</v>
      </c>
      <c r="F61" s="228" t="s">
        <v>229</v>
      </c>
      <c r="G61" s="228" t="s">
        <v>229</v>
      </c>
      <c r="H61" s="228" t="str">
        <f t="shared" si="43"/>
        <v>г. Горячий Ключ, ул.Октябрьская, 92</v>
      </c>
      <c r="I61" s="128">
        <v>0</v>
      </c>
      <c r="J61" s="128">
        <v>0</v>
      </c>
      <c r="K61" s="128">
        <v>0</v>
      </c>
      <c r="L61" s="128">
        <f t="shared" si="37"/>
        <v>0</v>
      </c>
      <c r="M61" s="155">
        <v>0.7</v>
      </c>
      <c r="N61" s="128">
        <v>1550.27</v>
      </c>
      <c r="O61" s="128">
        <v>1.085</v>
      </c>
      <c r="P61" s="128">
        <f t="shared" si="38"/>
        <v>1.085</v>
      </c>
      <c r="Q61" s="228" t="s">
        <v>229</v>
      </c>
      <c r="R61" s="241">
        <v>1.085</v>
      </c>
      <c r="S61" s="128">
        <f t="shared" si="39"/>
        <v>0</v>
      </c>
      <c r="T61" s="128">
        <v>0</v>
      </c>
    </row>
    <row r="62" spans="1:20" s="229" customFormat="1" ht="45" customHeight="1" x14ac:dyDescent="0.25">
      <c r="A62" s="237">
        <f t="shared" si="4"/>
        <v>53</v>
      </c>
      <c r="B62" s="232" t="s">
        <v>408</v>
      </c>
      <c r="C62" s="94">
        <v>45119</v>
      </c>
      <c r="D62" s="231" t="s">
        <v>409</v>
      </c>
      <c r="E62" s="230" t="s">
        <v>410</v>
      </c>
      <c r="F62" s="231" t="s">
        <v>229</v>
      </c>
      <c r="G62" s="231" t="s">
        <v>229</v>
      </c>
      <c r="H62" s="231" t="str">
        <f t="shared" si="43"/>
        <v>г. Горячий Ключ, ул.Октябрьская, 120</v>
      </c>
      <c r="I62" s="128">
        <v>0</v>
      </c>
      <c r="J62" s="128">
        <v>0</v>
      </c>
      <c r="K62" s="128">
        <v>0</v>
      </c>
      <c r="L62" s="128">
        <f t="shared" ref="L62" si="48">I62*K62</f>
        <v>0</v>
      </c>
      <c r="M62" s="155">
        <v>0.7</v>
      </c>
      <c r="N62" s="128">
        <v>1550.27</v>
      </c>
      <c r="O62" s="128">
        <v>1.085</v>
      </c>
      <c r="P62" s="128">
        <f t="shared" ref="P62" si="49">O62+L62</f>
        <v>1.085</v>
      </c>
      <c r="Q62" s="231" t="s">
        <v>229</v>
      </c>
      <c r="R62" s="241">
        <v>1.085</v>
      </c>
      <c r="S62" s="128">
        <f t="shared" ref="S62:S86" si="50">O62-R62</f>
        <v>0</v>
      </c>
      <c r="T62" s="128">
        <v>0</v>
      </c>
    </row>
    <row r="63" spans="1:20" s="229" customFormat="1" ht="45" x14ac:dyDescent="0.25">
      <c r="A63" s="237">
        <f t="shared" si="4"/>
        <v>54</v>
      </c>
      <c r="B63" s="232" t="s">
        <v>411</v>
      </c>
      <c r="C63" s="94">
        <v>45120</v>
      </c>
      <c r="D63" s="231" t="s">
        <v>412</v>
      </c>
      <c r="E63" s="230" t="s">
        <v>413</v>
      </c>
      <c r="F63" s="231" t="s">
        <v>229</v>
      </c>
      <c r="G63" s="231" t="s">
        <v>229</v>
      </c>
      <c r="H63" s="231" t="str">
        <f t="shared" si="43"/>
        <v>г. Горячий Ключ, ул.Черняховского, 33б</v>
      </c>
      <c r="I63" s="128">
        <v>0</v>
      </c>
      <c r="J63" s="128">
        <v>0</v>
      </c>
      <c r="K63" s="128">
        <v>0</v>
      </c>
      <c r="L63" s="128">
        <f t="shared" ref="L63" si="51">I63*K63</f>
        <v>0</v>
      </c>
      <c r="M63" s="155">
        <v>0.7</v>
      </c>
      <c r="N63" s="128">
        <v>1550.27</v>
      </c>
      <c r="O63" s="128">
        <v>1.085</v>
      </c>
      <c r="P63" s="128">
        <f t="shared" ref="P63" si="52">O63+L63</f>
        <v>1.085</v>
      </c>
      <c r="Q63" s="231" t="s">
        <v>229</v>
      </c>
      <c r="R63" s="241">
        <v>1.085</v>
      </c>
      <c r="S63" s="128">
        <f t="shared" si="50"/>
        <v>0</v>
      </c>
      <c r="T63" s="128">
        <v>0</v>
      </c>
    </row>
    <row r="64" spans="1:20" s="229" customFormat="1" ht="45" x14ac:dyDescent="0.25">
      <c r="A64" s="237">
        <f t="shared" si="4"/>
        <v>55</v>
      </c>
      <c r="B64" s="232" t="s">
        <v>414</v>
      </c>
      <c r="C64" s="94">
        <v>45120</v>
      </c>
      <c r="D64" s="231" t="s">
        <v>415</v>
      </c>
      <c r="E64" s="230" t="s">
        <v>416</v>
      </c>
      <c r="F64" s="231" t="s">
        <v>229</v>
      </c>
      <c r="G64" s="231" t="s">
        <v>229</v>
      </c>
      <c r="H64" s="231" t="str">
        <f t="shared" si="43"/>
        <v>г. Горячий Ключ, ул.Черняховского, 33а</v>
      </c>
      <c r="I64" s="128">
        <v>0</v>
      </c>
      <c r="J64" s="128">
        <v>0</v>
      </c>
      <c r="K64" s="128">
        <v>0</v>
      </c>
      <c r="L64" s="128">
        <f t="shared" ref="L64" si="53">I64*K64</f>
        <v>0</v>
      </c>
      <c r="M64" s="155">
        <v>0.7</v>
      </c>
      <c r="N64" s="128">
        <v>1550.27</v>
      </c>
      <c r="O64" s="128">
        <v>1.085</v>
      </c>
      <c r="P64" s="128">
        <f>O64+L64</f>
        <v>1.085</v>
      </c>
      <c r="Q64" s="231" t="s">
        <v>229</v>
      </c>
      <c r="R64" s="241">
        <v>1.085</v>
      </c>
      <c r="S64" s="128">
        <f t="shared" si="50"/>
        <v>0</v>
      </c>
      <c r="T64" s="128">
        <v>0</v>
      </c>
    </row>
    <row r="65" spans="1:20" s="235" customFormat="1" ht="30" x14ac:dyDescent="0.25">
      <c r="A65" s="237">
        <f t="shared" si="4"/>
        <v>56</v>
      </c>
      <c r="B65" s="232" t="s">
        <v>475</v>
      </c>
      <c r="C65" s="94">
        <v>45124</v>
      </c>
      <c r="D65" s="237" t="s">
        <v>476</v>
      </c>
      <c r="E65" s="236" t="s">
        <v>477</v>
      </c>
      <c r="F65" s="237"/>
      <c r="G65" s="237"/>
      <c r="H65" s="237" t="str">
        <f t="shared" si="43"/>
        <v>г.Горячий Ключ, ул.Тельмана, 46</v>
      </c>
      <c r="I65" s="128">
        <v>0</v>
      </c>
      <c r="J65" s="128">
        <v>0</v>
      </c>
      <c r="K65" s="128">
        <v>0</v>
      </c>
      <c r="L65" s="128">
        <f t="shared" ref="L65" si="54">I65*K65</f>
        <v>0</v>
      </c>
      <c r="M65" s="155">
        <v>1</v>
      </c>
      <c r="N65" s="128">
        <v>1550.27</v>
      </c>
      <c r="O65" s="88">
        <v>1.55027</v>
      </c>
      <c r="P65" s="128">
        <f>O65+L65</f>
        <v>1.55027</v>
      </c>
      <c r="Q65" s="237" t="s">
        <v>229</v>
      </c>
      <c r="R65" s="241">
        <v>1.3180000000000001</v>
      </c>
      <c r="S65" s="128">
        <f t="shared" ref="S65" si="55">O65-R65</f>
        <v>0.23226999999999998</v>
      </c>
      <c r="T65" s="128">
        <v>0</v>
      </c>
    </row>
    <row r="66" spans="1:20" s="229" customFormat="1" ht="31.5" x14ac:dyDescent="0.25">
      <c r="A66" s="237">
        <f t="shared" si="4"/>
        <v>57</v>
      </c>
      <c r="B66" s="232" t="s">
        <v>417</v>
      </c>
      <c r="C66" s="94">
        <v>45126</v>
      </c>
      <c r="D66" s="231" t="s">
        <v>418</v>
      </c>
      <c r="E66" s="230" t="s">
        <v>419</v>
      </c>
      <c r="F66" s="231" t="s">
        <v>229</v>
      </c>
      <c r="G66" s="231" t="s">
        <v>229</v>
      </c>
      <c r="H66" s="231" t="str">
        <f t="shared" si="43"/>
        <v>г. Горячий Ключ, ул.Шевченко, 64</v>
      </c>
      <c r="I66" s="128">
        <v>0</v>
      </c>
      <c r="J66" s="128">
        <v>0</v>
      </c>
      <c r="K66" s="128">
        <v>0</v>
      </c>
      <c r="L66" s="128">
        <f t="shared" ref="L66" si="56">I66*K66</f>
        <v>0</v>
      </c>
      <c r="M66" s="155">
        <v>0.7</v>
      </c>
      <c r="N66" s="128">
        <v>1550.27</v>
      </c>
      <c r="O66" s="128">
        <v>1.085</v>
      </c>
      <c r="P66" s="128">
        <f t="shared" ref="P66" si="57">O66+L66</f>
        <v>1.085</v>
      </c>
      <c r="Q66" s="231" t="s">
        <v>229</v>
      </c>
      <c r="R66" s="241">
        <v>1.085</v>
      </c>
      <c r="S66" s="128">
        <f t="shared" si="50"/>
        <v>0</v>
      </c>
      <c r="T66" s="128">
        <v>0</v>
      </c>
    </row>
    <row r="67" spans="1:20" s="229" customFormat="1" ht="43.5" customHeight="1" x14ac:dyDescent="0.25">
      <c r="A67" s="237">
        <f t="shared" si="4"/>
        <v>58</v>
      </c>
      <c r="B67" s="232" t="s">
        <v>420</v>
      </c>
      <c r="C67" s="94">
        <v>45127</v>
      </c>
      <c r="D67" s="231" t="s">
        <v>421</v>
      </c>
      <c r="E67" s="230" t="s">
        <v>422</v>
      </c>
      <c r="F67" s="231" t="s">
        <v>229</v>
      </c>
      <c r="G67" s="231" t="s">
        <v>229</v>
      </c>
      <c r="H67" s="231" t="str">
        <f t="shared" si="43"/>
        <v>г. Горячий Ключ, ул.Вишневая, 75А</v>
      </c>
      <c r="I67" s="128">
        <v>0</v>
      </c>
      <c r="J67" s="128">
        <v>0</v>
      </c>
      <c r="K67" s="128">
        <v>0</v>
      </c>
      <c r="L67" s="128">
        <f t="shared" ref="L67" si="58">I67*K67</f>
        <v>0</v>
      </c>
      <c r="M67" s="155">
        <v>0.7</v>
      </c>
      <c r="N67" s="128">
        <v>1550.27</v>
      </c>
      <c r="O67" s="128">
        <v>1.085</v>
      </c>
      <c r="P67" s="128">
        <f t="shared" ref="P67" si="59">O67+L67</f>
        <v>1.085</v>
      </c>
      <c r="Q67" s="231" t="s">
        <v>229</v>
      </c>
      <c r="R67" s="241">
        <v>1.085</v>
      </c>
      <c r="S67" s="128">
        <f t="shared" si="50"/>
        <v>0</v>
      </c>
      <c r="T67" s="128">
        <v>0</v>
      </c>
    </row>
    <row r="68" spans="1:20" s="229" customFormat="1" ht="45" customHeight="1" x14ac:dyDescent="0.25">
      <c r="A68" s="237">
        <f t="shared" si="4"/>
        <v>59</v>
      </c>
      <c r="B68" s="232" t="s">
        <v>420</v>
      </c>
      <c r="C68" s="94">
        <v>45127</v>
      </c>
      <c r="D68" s="231" t="s">
        <v>423</v>
      </c>
      <c r="E68" s="230" t="s">
        <v>424</v>
      </c>
      <c r="F68" s="231" t="s">
        <v>229</v>
      </c>
      <c r="G68" s="231" t="s">
        <v>229</v>
      </c>
      <c r="H68" s="231" t="str">
        <f t="shared" si="43"/>
        <v>г. Горячий Ключ, ул.Вишневая, 75б</v>
      </c>
      <c r="I68" s="128">
        <v>0</v>
      </c>
      <c r="J68" s="128">
        <v>0</v>
      </c>
      <c r="K68" s="128">
        <v>0</v>
      </c>
      <c r="L68" s="128">
        <f t="shared" ref="L68" si="60">I68*K68</f>
        <v>0</v>
      </c>
      <c r="M68" s="155">
        <v>0.7</v>
      </c>
      <c r="N68" s="128">
        <v>1550.27</v>
      </c>
      <c r="O68" s="128">
        <v>1.085</v>
      </c>
      <c r="P68" s="128">
        <f t="shared" ref="P68" si="61">O68+L68</f>
        <v>1.085</v>
      </c>
      <c r="Q68" s="231" t="s">
        <v>229</v>
      </c>
      <c r="R68" s="241">
        <v>1.085</v>
      </c>
      <c r="S68" s="128">
        <f t="shared" si="50"/>
        <v>0</v>
      </c>
      <c r="T68" s="128">
        <v>0</v>
      </c>
    </row>
    <row r="69" spans="1:20" s="229" customFormat="1" ht="31.5" x14ac:dyDescent="0.25">
      <c r="A69" s="237">
        <f t="shared" si="4"/>
        <v>60</v>
      </c>
      <c r="B69" s="232" t="s">
        <v>425</v>
      </c>
      <c r="C69" s="94">
        <v>45128</v>
      </c>
      <c r="D69" s="231" t="s">
        <v>426</v>
      </c>
      <c r="E69" s="230" t="s">
        <v>427</v>
      </c>
      <c r="F69" s="231" t="s">
        <v>229</v>
      </c>
      <c r="G69" s="231" t="s">
        <v>229</v>
      </c>
      <c r="H69" s="231" t="str">
        <f t="shared" si="43"/>
        <v>г. Горячий Ключ, ул.Восточная 1/1</v>
      </c>
      <c r="I69" s="128">
        <v>0</v>
      </c>
      <c r="J69" s="128">
        <v>0</v>
      </c>
      <c r="K69" s="128">
        <v>0</v>
      </c>
      <c r="L69" s="128">
        <f t="shared" ref="L69" si="62">I69*K69</f>
        <v>0</v>
      </c>
      <c r="M69" s="155">
        <v>0.7</v>
      </c>
      <c r="N69" s="128">
        <v>1550.27</v>
      </c>
      <c r="O69" s="128">
        <v>1.085</v>
      </c>
      <c r="P69" s="128">
        <f t="shared" ref="P69" si="63">O69+L69</f>
        <v>1.085</v>
      </c>
      <c r="Q69" s="231" t="s">
        <v>229</v>
      </c>
      <c r="R69" s="241">
        <v>1.085</v>
      </c>
      <c r="S69" s="128">
        <f t="shared" si="50"/>
        <v>0</v>
      </c>
      <c r="T69" s="128">
        <v>0</v>
      </c>
    </row>
    <row r="70" spans="1:20" s="229" customFormat="1" ht="45" x14ac:dyDescent="0.25">
      <c r="A70" s="237">
        <f t="shared" si="4"/>
        <v>61</v>
      </c>
      <c r="B70" s="232" t="s">
        <v>428</v>
      </c>
      <c r="C70" s="94">
        <v>45135</v>
      </c>
      <c r="D70" s="231" t="s">
        <v>429</v>
      </c>
      <c r="E70" s="230" t="s">
        <v>430</v>
      </c>
      <c r="F70" s="231" t="s">
        <v>229</v>
      </c>
      <c r="G70" s="231" t="s">
        <v>229</v>
      </c>
      <c r="H70" s="231" t="str">
        <f t="shared" si="43"/>
        <v>г. Горячий Ключ, ул.Набережная, 3/1Г</v>
      </c>
      <c r="I70" s="128">
        <v>0</v>
      </c>
      <c r="J70" s="128">
        <v>0</v>
      </c>
      <c r="K70" s="128">
        <v>0</v>
      </c>
      <c r="L70" s="128">
        <f t="shared" ref="L70" si="64">I70*K70</f>
        <v>0</v>
      </c>
      <c r="M70" s="155">
        <v>0.7</v>
      </c>
      <c r="N70" s="128">
        <v>1550.27</v>
      </c>
      <c r="O70" s="128">
        <v>1.085</v>
      </c>
      <c r="P70" s="128">
        <f t="shared" ref="P70" si="65">O70+L70</f>
        <v>1.085</v>
      </c>
      <c r="Q70" s="231" t="s">
        <v>229</v>
      </c>
      <c r="R70" s="241">
        <v>1.085</v>
      </c>
      <c r="S70" s="128">
        <f t="shared" si="50"/>
        <v>0</v>
      </c>
      <c r="T70" s="128">
        <v>0</v>
      </c>
    </row>
    <row r="71" spans="1:20" s="229" customFormat="1" ht="45" x14ac:dyDescent="0.25">
      <c r="A71" s="237">
        <f t="shared" si="4"/>
        <v>62</v>
      </c>
      <c r="B71" s="232" t="s">
        <v>428</v>
      </c>
      <c r="C71" s="94">
        <v>45139</v>
      </c>
      <c r="D71" s="231" t="s">
        <v>431</v>
      </c>
      <c r="E71" s="230" t="s">
        <v>432</v>
      </c>
      <c r="F71" s="231" t="s">
        <v>229</v>
      </c>
      <c r="G71" s="231" t="s">
        <v>229</v>
      </c>
      <c r="H71" s="231" t="str">
        <f t="shared" si="43"/>
        <v>г. Горячий Ключ, ул.Набережная, 3Г</v>
      </c>
      <c r="I71" s="128">
        <v>0</v>
      </c>
      <c r="J71" s="128">
        <v>0</v>
      </c>
      <c r="K71" s="128">
        <v>0</v>
      </c>
      <c r="L71" s="128">
        <f t="shared" ref="L71" si="66">I71*K71</f>
        <v>0</v>
      </c>
      <c r="M71" s="155">
        <v>0.7</v>
      </c>
      <c r="N71" s="128">
        <v>1550.27</v>
      </c>
      <c r="O71" s="128">
        <v>1.085</v>
      </c>
      <c r="P71" s="128">
        <f t="shared" ref="P71" si="67">O71+L71</f>
        <v>1.085</v>
      </c>
      <c r="Q71" s="231" t="s">
        <v>229</v>
      </c>
      <c r="R71" s="241">
        <v>1.085</v>
      </c>
      <c r="S71" s="128">
        <f t="shared" si="50"/>
        <v>0</v>
      </c>
      <c r="T71" s="128">
        <v>0</v>
      </c>
    </row>
    <row r="72" spans="1:20" s="229" customFormat="1" ht="45" x14ac:dyDescent="0.25">
      <c r="A72" s="237">
        <f t="shared" si="4"/>
        <v>63</v>
      </c>
      <c r="B72" s="232" t="s">
        <v>433</v>
      </c>
      <c r="C72" s="94">
        <v>45140</v>
      </c>
      <c r="D72" s="231" t="s">
        <v>434</v>
      </c>
      <c r="E72" s="230" t="s">
        <v>435</v>
      </c>
      <c r="F72" s="231" t="s">
        <v>229</v>
      </c>
      <c r="G72" s="231" t="s">
        <v>229</v>
      </c>
      <c r="H72" s="231" t="str">
        <f t="shared" si="43"/>
        <v>г. Горячий Ключ, ул.Черноморская 32</v>
      </c>
      <c r="I72" s="128">
        <v>0</v>
      </c>
      <c r="J72" s="128">
        <v>0</v>
      </c>
      <c r="K72" s="128">
        <v>0</v>
      </c>
      <c r="L72" s="128">
        <f t="shared" ref="L72" si="68">I72*K72</f>
        <v>0</v>
      </c>
      <c r="M72" s="155">
        <v>0.7</v>
      </c>
      <c r="N72" s="128">
        <v>1550.27</v>
      </c>
      <c r="O72" s="128">
        <v>1.085</v>
      </c>
      <c r="P72" s="128">
        <f t="shared" ref="P72" si="69">O72+L72</f>
        <v>1.085</v>
      </c>
      <c r="Q72" s="231" t="s">
        <v>229</v>
      </c>
      <c r="R72" s="241">
        <v>1.085</v>
      </c>
      <c r="S72" s="128">
        <f t="shared" si="50"/>
        <v>0</v>
      </c>
      <c r="T72" s="128">
        <v>0</v>
      </c>
    </row>
    <row r="73" spans="1:20" s="229" customFormat="1" ht="45" x14ac:dyDescent="0.25">
      <c r="A73" s="237">
        <f t="shared" si="4"/>
        <v>64</v>
      </c>
      <c r="B73" s="232" t="s">
        <v>436</v>
      </c>
      <c r="C73" s="94">
        <v>45145</v>
      </c>
      <c r="D73" s="231" t="s">
        <v>437</v>
      </c>
      <c r="E73" s="230" t="s">
        <v>438</v>
      </c>
      <c r="F73" s="231" t="s">
        <v>229</v>
      </c>
      <c r="G73" s="231" t="s">
        <v>229</v>
      </c>
      <c r="H73" s="231" t="str">
        <f t="shared" si="43"/>
        <v>г. Горячий Ключ, ул.Кондратьева 45</v>
      </c>
      <c r="I73" s="128">
        <v>0</v>
      </c>
      <c r="J73" s="128">
        <v>0</v>
      </c>
      <c r="K73" s="128">
        <v>0</v>
      </c>
      <c r="L73" s="128">
        <f t="shared" ref="L73" si="70">I73*K73</f>
        <v>0</v>
      </c>
      <c r="M73" s="155">
        <v>0.7</v>
      </c>
      <c r="N73" s="128">
        <v>1550.27</v>
      </c>
      <c r="O73" s="128">
        <v>1.085</v>
      </c>
      <c r="P73" s="128">
        <f t="shared" ref="P73" si="71">O73+L73</f>
        <v>1.085</v>
      </c>
      <c r="Q73" s="231" t="s">
        <v>229</v>
      </c>
      <c r="R73" s="241">
        <v>1.085</v>
      </c>
      <c r="S73" s="128">
        <f t="shared" si="50"/>
        <v>0</v>
      </c>
      <c r="T73" s="128">
        <v>0</v>
      </c>
    </row>
    <row r="74" spans="1:20" s="229" customFormat="1" ht="44.25" customHeight="1" x14ac:dyDescent="0.25">
      <c r="A74" s="237">
        <f t="shared" si="4"/>
        <v>65</v>
      </c>
      <c r="B74" s="232" t="s">
        <v>439</v>
      </c>
      <c r="C74" s="94">
        <v>45145</v>
      </c>
      <c r="D74" s="231" t="s">
        <v>440</v>
      </c>
      <c r="E74" s="230" t="s">
        <v>441</v>
      </c>
      <c r="F74" s="231" t="s">
        <v>229</v>
      </c>
      <c r="G74" s="231" t="s">
        <v>229</v>
      </c>
      <c r="H74" s="231" t="str">
        <f t="shared" si="43"/>
        <v>г. Горячий Ключ, ул.Московская 11</v>
      </c>
      <c r="I74" s="128">
        <v>0</v>
      </c>
      <c r="J74" s="128">
        <v>0</v>
      </c>
      <c r="K74" s="128">
        <v>0</v>
      </c>
      <c r="L74" s="128">
        <f t="shared" ref="L74" si="72">I74*K74</f>
        <v>0</v>
      </c>
      <c r="M74" s="155">
        <v>0.7</v>
      </c>
      <c r="N74" s="128">
        <v>1550.27</v>
      </c>
      <c r="O74" s="128">
        <v>1.085</v>
      </c>
      <c r="P74" s="128">
        <f t="shared" ref="P74" si="73">O74+L74</f>
        <v>1.085</v>
      </c>
      <c r="Q74" s="231" t="s">
        <v>229</v>
      </c>
      <c r="R74" s="241">
        <v>1.085</v>
      </c>
      <c r="S74" s="128">
        <f t="shared" si="50"/>
        <v>0</v>
      </c>
      <c r="T74" s="128">
        <v>0</v>
      </c>
    </row>
    <row r="75" spans="1:20" s="229" customFormat="1" ht="31.5" x14ac:dyDescent="0.25">
      <c r="A75" s="237">
        <f t="shared" si="4"/>
        <v>66</v>
      </c>
      <c r="B75" s="232" t="s">
        <v>442</v>
      </c>
      <c r="C75" s="94">
        <v>45145</v>
      </c>
      <c r="D75" s="231" t="s">
        <v>443</v>
      </c>
      <c r="E75" s="230" t="s">
        <v>444</v>
      </c>
      <c r="F75" s="231" t="s">
        <v>229</v>
      </c>
      <c r="G75" s="231" t="s">
        <v>229</v>
      </c>
      <c r="H75" s="231" t="str">
        <f t="shared" si="43"/>
        <v>г. Горячий Ключ, ул.Московская 4</v>
      </c>
      <c r="I75" s="128">
        <v>0</v>
      </c>
      <c r="J75" s="128">
        <v>0</v>
      </c>
      <c r="K75" s="128">
        <v>0</v>
      </c>
      <c r="L75" s="128">
        <f t="shared" ref="L75" si="74">I75*K75</f>
        <v>0</v>
      </c>
      <c r="M75" s="155">
        <v>0.7</v>
      </c>
      <c r="N75" s="128">
        <v>1550.27</v>
      </c>
      <c r="O75" s="128">
        <v>1.085</v>
      </c>
      <c r="P75" s="128">
        <f t="shared" ref="P75" si="75">O75+L75</f>
        <v>1.085</v>
      </c>
      <c r="Q75" s="231" t="s">
        <v>229</v>
      </c>
      <c r="R75" s="241">
        <v>1.085</v>
      </c>
      <c r="S75" s="128">
        <f t="shared" si="50"/>
        <v>0</v>
      </c>
      <c r="T75" s="128">
        <v>0</v>
      </c>
    </row>
    <row r="76" spans="1:20" s="229" customFormat="1" ht="47.25" customHeight="1" x14ac:dyDescent="0.25">
      <c r="A76" s="237">
        <f t="shared" si="4"/>
        <v>67</v>
      </c>
      <c r="B76" s="232" t="s">
        <v>445</v>
      </c>
      <c r="C76" s="94">
        <v>45149</v>
      </c>
      <c r="D76" s="231" t="s">
        <v>446</v>
      </c>
      <c r="E76" s="230" t="s">
        <v>447</v>
      </c>
      <c r="F76" s="231" t="s">
        <v>229</v>
      </c>
      <c r="G76" s="231" t="s">
        <v>229</v>
      </c>
      <c r="H76" s="231" t="str">
        <f t="shared" si="43"/>
        <v>г. Горячий Ключ, ул.Черноморская 24а</v>
      </c>
      <c r="I76" s="128">
        <v>0</v>
      </c>
      <c r="J76" s="128">
        <v>0</v>
      </c>
      <c r="K76" s="128">
        <v>0</v>
      </c>
      <c r="L76" s="128">
        <f t="shared" ref="L76" si="76">I76*K76</f>
        <v>0</v>
      </c>
      <c r="M76" s="155">
        <v>0.7</v>
      </c>
      <c r="N76" s="128">
        <v>1550.27</v>
      </c>
      <c r="O76" s="128">
        <v>1.085</v>
      </c>
      <c r="P76" s="128">
        <f t="shared" ref="P76" si="77">O76+L76</f>
        <v>1.085</v>
      </c>
      <c r="Q76" s="231" t="s">
        <v>229</v>
      </c>
      <c r="R76" s="241">
        <v>1.085</v>
      </c>
      <c r="S76" s="128">
        <f t="shared" si="50"/>
        <v>0</v>
      </c>
      <c r="T76" s="128">
        <v>0</v>
      </c>
    </row>
    <row r="77" spans="1:20" s="229" customFormat="1" ht="45" x14ac:dyDescent="0.25">
      <c r="A77" s="237">
        <f t="shared" si="4"/>
        <v>68</v>
      </c>
      <c r="B77" s="232" t="s">
        <v>445</v>
      </c>
      <c r="C77" s="94">
        <v>45149</v>
      </c>
      <c r="D77" s="231" t="s">
        <v>449</v>
      </c>
      <c r="E77" s="230" t="s">
        <v>448</v>
      </c>
      <c r="F77" s="231" t="s">
        <v>229</v>
      </c>
      <c r="G77" s="231" t="s">
        <v>229</v>
      </c>
      <c r="H77" s="231" t="str">
        <f t="shared" ref="H77" si="78">D77</f>
        <v>г. Горячий Ключ, ул.Черноморская 24</v>
      </c>
      <c r="I77" s="128">
        <v>0</v>
      </c>
      <c r="J77" s="128">
        <v>0</v>
      </c>
      <c r="K77" s="128">
        <v>0</v>
      </c>
      <c r="L77" s="128">
        <f t="shared" ref="L77" si="79">I77*K77</f>
        <v>0</v>
      </c>
      <c r="M77" s="155">
        <v>0.7</v>
      </c>
      <c r="N77" s="128">
        <v>1550.27</v>
      </c>
      <c r="O77" s="128">
        <v>1.085</v>
      </c>
      <c r="P77" s="128">
        <f t="shared" ref="P77" si="80">O77+L77</f>
        <v>1.085</v>
      </c>
      <c r="Q77" s="231" t="s">
        <v>229</v>
      </c>
      <c r="R77" s="241">
        <v>1.085</v>
      </c>
      <c r="S77" s="128">
        <f t="shared" si="50"/>
        <v>0</v>
      </c>
      <c r="T77" s="128">
        <v>0</v>
      </c>
    </row>
    <row r="78" spans="1:20" s="229" customFormat="1" ht="31.5" x14ac:dyDescent="0.25">
      <c r="A78" s="237">
        <f t="shared" ref="A78:A103" si="81">A77+1</f>
        <v>69</v>
      </c>
      <c r="B78" s="232" t="s">
        <v>450</v>
      </c>
      <c r="C78" s="94">
        <v>45154</v>
      </c>
      <c r="D78" s="231" t="s">
        <v>451</v>
      </c>
      <c r="E78" s="230" t="s">
        <v>452</v>
      </c>
      <c r="F78" s="231" t="s">
        <v>229</v>
      </c>
      <c r="G78" s="231" t="s">
        <v>229</v>
      </c>
      <c r="H78" s="231" t="str">
        <f t="shared" si="43"/>
        <v>г. Горячий Ключ, ул.Березовая 24б</v>
      </c>
      <c r="I78" s="128">
        <v>0</v>
      </c>
      <c r="J78" s="128">
        <v>0</v>
      </c>
      <c r="K78" s="128">
        <v>0</v>
      </c>
      <c r="L78" s="128">
        <f t="shared" ref="L78" si="82">I78*K78</f>
        <v>0</v>
      </c>
      <c r="M78" s="155">
        <v>0.7</v>
      </c>
      <c r="N78" s="128">
        <v>1550.27</v>
      </c>
      <c r="O78" s="128">
        <v>1.085</v>
      </c>
      <c r="P78" s="128">
        <f t="shared" ref="P78" si="83">O78+L78</f>
        <v>1.085</v>
      </c>
      <c r="Q78" s="231" t="s">
        <v>229</v>
      </c>
      <c r="R78" s="241">
        <v>1.085</v>
      </c>
      <c r="S78" s="128">
        <f t="shared" si="50"/>
        <v>0</v>
      </c>
      <c r="T78" s="128">
        <v>0</v>
      </c>
    </row>
    <row r="79" spans="1:20" s="229" customFormat="1" ht="31.5" x14ac:dyDescent="0.25">
      <c r="A79" s="237">
        <f t="shared" si="81"/>
        <v>70</v>
      </c>
      <c r="B79" s="232" t="s">
        <v>450</v>
      </c>
      <c r="C79" s="94">
        <v>45154</v>
      </c>
      <c r="D79" s="231" t="s">
        <v>454</v>
      </c>
      <c r="E79" s="230" t="s">
        <v>453</v>
      </c>
      <c r="F79" s="231" t="s">
        <v>229</v>
      </c>
      <c r="G79" s="231" t="s">
        <v>229</v>
      </c>
      <c r="H79" s="231" t="str">
        <f t="shared" ref="H79" si="84">D79</f>
        <v>г. Горячий Ключ, ул.Березовая 24а</v>
      </c>
      <c r="I79" s="128">
        <v>0</v>
      </c>
      <c r="J79" s="128">
        <v>0</v>
      </c>
      <c r="K79" s="128">
        <v>0</v>
      </c>
      <c r="L79" s="128">
        <f t="shared" ref="L79" si="85">I79*K79</f>
        <v>0</v>
      </c>
      <c r="M79" s="155">
        <v>0.7</v>
      </c>
      <c r="N79" s="128">
        <v>1550.27</v>
      </c>
      <c r="O79" s="128">
        <v>1.085</v>
      </c>
      <c r="P79" s="128">
        <f t="shared" ref="P79" si="86">O79+L79</f>
        <v>1.085</v>
      </c>
      <c r="Q79" s="231" t="s">
        <v>229</v>
      </c>
      <c r="R79" s="241">
        <v>1.085</v>
      </c>
      <c r="S79" s="128">
        <f t="shared" si="50"/>
        <v>0</v>
      </c>
      <c r="T79" s="128">
        <v>0</v>
      </c>
    </row>
    <row r="80" spans="1:20" s="229" customFormat="1" ht="31.5" x14ac:dyDescent="0.25">
      <c r="A80" s="237">
        <f t="shared" si="81"/>
        <v>71</v>
      </c>
      <c r="B80" s="232" t="s">
        <v>455</v>
      </c>
      <c r="C80" s="94">
        <v>45160</v>
      </c>
      <c r="D80" s="231" t="s">
        <v>456</v>
      </c>
      <c r="E80" s="230" t="s">
        <v>457</v>
      </c>
      <c r="F80" s="231" t="s">
        <v>229</v>
      </c>
      <c r="G80" s="231" t="s">
        <v>229</v>
      </c>
      <c r="H80" s="231" t="str">
        <f t="shared" ref="H80" si="87">D80</f>
        <v>г. Горячий Ключ, ул.Ковалевой 3</v>
      </c>
      <c r="I80" s="128">
        <v>0</v>
      </c>
      <c r="J80" s="128">
        <v>0</v>
      </c>
      <c r="K80" s="128">
        <v>0</v>
      </c>
      <c r="L80" s="128">
        <f t="shared" ref="L80" si="88">I80*K80</f>
        <v>0</v>
      </c>
      <c r="M80" s="155">
        <v>0.7</v>
      </c>
      <c r="N80" s="128">
        <v>1550.27</v>
      </c>
      <c r="O80" s="128">
        <v>1.085</v>
      </c>
      <c r="P80" s="128">
        <f t="shared" ref="P80" si="89">O80+L80</f>
        <v>1.085</v>
      </c>
      <c r="Q80" s="231" t="s">
        <v>229</v>
      </c>
      <c r="R80" s="241">
        <v>1.085</v>
      </c>
      <c r="S80" s="128">
        <f t="shared" si="50"/>
        <v>0</v>
      </c>
      <c r="T80" s="128">
        <v>0</v>
      </c>
    </row>
    <row r="81" spans="1:20" s="229" customFormat="1" ht="31.5" x14ac:dyDescent="0.25">
      <c r="A81" s="237">
        <f t="shared" si="81"/>
        <v>72</v>
      </c>
      <c r="B81" s="232" t="s">
        <v>458</v>
      </c>
      <c r="C81" s="94">
        <v>45160</v>
      </c>
      <c r="D81" s="231" t="s">
        <v>459</v>
      </c>
      <c r="E81" s="230" t="s">
        <v>460</v>
      </c>
      <c r="F81" s="231" t="s">
        <v>229</v>
      </c>
      <c r="G81" s="231" t="s">
        <v>229</v>
      </c>
      <c r="H81" s="231" t="str">
        <f>D81</f>
        <v>г. Горячий Ключ, ул. Южная 26</v>
      </c>
      <c r="I81" s="128">
        <v>0</v>
      </c>
      <c r="J81" s="128">
        <v>0</v>
      </c>
      <c r="K81" s="128">
        <v>0</v>
      </c>
      <c r="L81" s="128">
        <f t="shared" ref="L81" si="90">I81*K81</f>
        <v>0</v>
      </c>
      <c r="M81" s="155">
        <v>0.7</v>
      </c>
      <c r="N81" s="128">
        <v>1550.27</v>
      </c>
      <c r="O81" s="128">
        <v>1.085</v>
      </c>
      <c r="P81" s="128">
        <f t="shared" ref="P81" si="91">O81+L81</f>
        <v>1.085</v>
      </c>
      <c r="Q81" s="231" t="s">
        <v>229</v>
      </c>
      <c r="R81" s="241">
        <v>1.085</v>
      </c>
      <c r="S81" s="128">
        <f t="shared" si="50"/>
        <v>0</v>
      </c>
      <c r="T81" s="128">
        <v>0</v>
      </c>
    </row>
    <row r="82" spans="1:20" s="229" customFormat="1" ht="44.25" customHeight="1" x14ac:dyDescent="0.25">
      <c r="A82" s="237">
        <f t="shared" si="81"/>
        <v>73</v>
      </c>
      <c r="B82" s="232" t="s">
        <v>461</v>
      </c>
      <c r="C82" s="94">
        <v>45168</v>
      </c>
      <c r="D82" s="231" t="s">
        <v>462</v>
      </c>
      <c r="E82" s="230" t="s">
        <v>463</v>
      </c>
      <c r="F82" s="231" t="s">
        <v>229</v>
      </c>
      <c r="G82" s="231" t="s">
        <v>229</v>
      </c>
      <c r="H82" s="231" t="str">
        <f>D82</f>
        <v>г. Горячий Ключ, ул. Некрасова 12а</v>
      </c>
      <c r="I82" s="128">
        <v>0</v>
      </c>
      <c r="J82" s="128">
        <v>0</v>
      </c>
      <c r="K82" s="128">
        <v>0</v>
      </c>
      <c r="L82" s="128">
        <f>I82*K82</f>
        <v>0</v>
      </c>
      <c r="M82" s="155">
        <v>0.7</v>
      </c>
      <c r="N82" s="128">
        <v>1550.27</v>
      </c>
      <c r="O82" s="128">
        <v>1.085</v>
      </c>
      <c r="P82" s="128">
        <f>O82+L82</f>
        <v>1.085</v>
      </c>
      <c r="Q82" s="231" t="s">
        <v>229</v>
      </c>
      <c r="R82" s="241">
        <v>1.085</v>
      </c>
      <c r="S82" s="128">
        <f t="shared" si="50"/>
        <v>0</v>
      </c>
      <c r="T82" s="128">
        <v>0</v>
      </c>
    </row>
    <row r="83" spans="1:20" s="229" customFormat="1" ht="31.5" x14ac:dyDescent="0.25">
      <c r="A83" s="237">
        <f t="shared" si="81"/>
        <v>74</v>
      </c>
      <c r="B83" s="232" t="s">
        <v>464</v>
      </c>
      <c r="C83" s="94">
        <v>45169</v>
      </c>
      <c r="D83" s="231" t="s">
        <v>465</v>
      </c>
      <c r="E83" s="230" t="s">
        <v>466</v>
      </c>
      <c r="F83" s="231" t="s">
        <v>229</v>
      </c>
      <c r="G83" s="231" t="s">
        <v>229</v>
      </c>
      <c r="H83" s="231" t="str">
        <f>D83</f>
        <v>г. Горячий Ключ, ул. Гайдара 14</v>
      </c>
      <c r="I83" s="128">
        <v>0</v>
      </c>
      <c r="J83" s="128">
        <v>0</v>
      </c>
      <c r="K83" s="128">
        <v>0</v>
      </c>
      <c r="L83" s="128">
        <f>I83*K83</f>
        <v>0</v>
      </c>
      <c r="M83" s="155">
        <v>0.7</v>
      </c>
      <c r="N83" s="128">
        <v>1550.27</v>
      </c>
      <c r="O83" s="128">
        <v>1.085</v>
      </c>
      <c r="P83" s="128">
        <f>O83+L83</f>
        <v>1.085</v>
      </c>
      <c r="Q83" s="231" t="s">
        <v>229</v>
      </c>
      <c r="R83" s="241">
        <v>0</v>
      </c>
      <c r="S83" s="128">
        <f t="shared" si="50"/>
        <v>1.085</v>
      </c>
      <c r="T83" s="128">
        <v>0</v>
      </c>
    </row>
    <row r="84" spans="1:20" s="229" customFormat="1" ht="60" x14ac:dyDescent="0.25">
      <c r="A84" s="237">
        <f t="shared" si="81"/>
        <v>75</v>
      </c>
      <c r="B84" s="232" t="s">
        <v>467</v>
      </c>
      <c r="C84" s="94">
        <v>45174</v>
      </c>
      <c r="D84" s="231" t="s">
        <v>468</v>
      </c>
      <c r="E84" s="230" t="s">
        <v>469</v>
      </c>
      <c r="F84" s="231" t="s">
        <v>229</v>
      </c>
      <c r="G84" s="231" t="s">
        <v>229</v>
      </c>
      <c r="H84" s="231" t="str">
        <f>D84</f>
        <v>г. Горячий Ключ, ул. Комсомольская 22а</v>
      </c>
      <c r="I84" s="128">
        <v>0</v>
      </c>
      <c r="J84" s="128">
        <v>0</v>
      </c>
      <c r="K84" s="128">
        <v>0</v>
      </c>
      <c r="L84" s="128">
        <f>I84*K84</f>
        <v>0</v>
      </c>
      <c r="M84" s="155">
        <v>0.7</v>
      </c>
      <c r="N84" s="128">
        <v>1550.27</v>
      </c>
      <c r="O84" s="128">
        <v>1.085</v>
      </c>
      <c r="P84" s="128">
        <f>O84+L84</f>
        <v>1.085</v>
      </c>
      <c r="Q84" s="231" t="s">
        <v>229</v>
      </c>
      <c r="R84" s="241">
        <v>0</v>
      </c>
      <c r="S84" s="128">
        <f t="shared" si="50"/>
        <v>1.085</v>
      </c>
      <c r="T84" s="128">
        <v>0</v>
      </c>
    </row>
    <row r="85" spans="1:20" s="229" customFormat="1" ht="60" x14ac:dyDescent="0.25">
      <c r="A85" s="237">
        <f t="shared" si="81"/>
        <v>76</v>
      </c>
      <c r="B85" s="232" t="s">
        <v>467</v>
      </c>
      <c r="C85" s="94">
        <v>45174</v>
      </c>
      <c r="D85" s="231" t="s">
        <v>471</v>
      </c>
      <c r="E85" s="230" t="s">
        <v>470</v>
      </c>
      <c r="F85" s="231" t="s">
        <v>229</v>
      </c>
      <c r="G85" s="231" t="s">
        <v>229</v>
      </c>
      <c r="H85" s="231" t="str">
        <f t="shared" ref="H85" si="92">D85</f>
        <v>г. Горячий Ключ, ул. Комсомольская 22</v>
      </c>
      <c r="I85" s="128">
        <v>0</v>
      </c>
      <c r="J85" s="128">
        <v>0</v>
      </c>
      <c r="K85" s="128">
        <v>0</v>
      </c>
      <c r="L85" s="128">
        <f t="shared" ref="L85" si="93">I85*K85</f>
        <v>0</v>
      </c>
      <c r="M85" s="155">
        <v>0.7</v>
      </c>
      <c r="N85" s="128">
        <v>1550.27</v>
      </c>
      <c r="O85" s="128">
        <v>1.085</v>
      </c>
      <c r="P85" s="128">
        <f t="shared" ref="P85" si="94">O85+L85</f>
        <v>1.085</v>
      </c>
      <c r="Q85" s="231" t="s">
        <v>229</v>
      </c>
      <c r="R85" s="241">
        <v>0</v>
      </c>
      <c r="S85" s="128">
        <f t="shared" si="50"/>
        <v>1.085</v>
      </c>
      <c r="T85" s="128">
        <v>0</v>
      </c>
    </row>
    <row r="86" spans="1:20" s="229" customFormat="1" ht="45" x14ac:dyDescent="0.25">
      <c r="A86" s="237">
        <f t="shared" si="81"/>
        <v>77</v>
      </c>
      <c r="B86" s="232" t="s">
        <v>472</v>
      </c>
      <c r="C86" s="94">
        <v>45181</v>
      </c>
      <c r="D86" s="231" t="s">
        <v>473</v>
      </c>
      <c r="E86" s="230" t="s">
        <v>474</v>
      </c>
      <c r="F86" s="231" t="s">
        <v>229</v>
      </c>
      <c r="G86" s="231" t="s">
        <v>229</v>
      </c>
      <c r="H86" s="231" t="str">
        <f t="shared" ref="H86" si="95">D86</f>
        <v>г. Горячий Ключ, ул. Олимпийская 4</v>
      </c>
      <c r="I86" s="128">
        <v>0</v>
      </c>
      <c r="J86" s="128">
        <v>0</v>
      </c>
      <c r="K86" s="128">
        <v>0</v>
      </c>
      <c r="L86" s="128">
        <f t="shared" ref="L86" si="96">I86*K86</f>
        <v>0</v>
      </c>
      <c r="M86" s="155">
        <v>0.7</v>
      </c>
      <c r="N86" s="128">
        <v>1550.27</v>
      </c>
      <c r="O86" s="128">
        <v>1.085</v>
      </c>
      <c r="P86" s="128">
        <f t="shared" ref="P86" si="97">O86+L86</f>
        <v>1.085</v>
      </c>
      <c r="Q86" s="231" t="s">
        <v>229</v>
      </c>
      <c r="R86" s="241">
        <v>0</v>
      </c>
      <c r="S86" s="128">
        <f t="shared" si="50"/>
        <v>1.085</v>
      </c>
      <c r="T86" s="128">
        <v>0</v>
      </c>
    </row>
    <row r="87" spans="1:20" s="238" customFormat="1" ht="31.5" x14ac:dyDescent="0.25">
      <c r="A87" s="240">
        <f t="shared" si="81"/>
        <v>78</v>
      </c>
      <c r="B87" s="232" t="s">
        <v>482</v>
      </c>
      <c r="C87" s="94">
        <v>45202</v>
      </c>
      <c r="D87" s="240" t="s">
        <v>483</v>
      </c>
      <c r="E87" s="239" t="s">
        <v>484</v>
      </c>
      <c r="F87" s="240" t="s">
        <v>229</v>
      </c>
      <c r="G87" s="240" t="s">
        <v>229</v>
      </c>
      <c r="H87" s="240" t="str">
        <f t="shared" ref="H87" si="98">D87</f>
        <v>г. Горячий Ключ, ул. Жлобы, 29</v>
      </c>
      <c r="I87" s="128">
        <v>0</v>
      </c>
      <c r="J87" s="128">
        <v>0</v>
      </c>
      <c r="K87" s="128">
        <v>0</v>
      </c>
      <c r="L87" s="128">
        <f t="shared" ref="L87" si="99">I87*K87</f>
        <v>0</v>
      </c>
      <c r="M87" s="155">
        <v>0.7</v>
      </c>
      <c r="N87" s="128">
        <v>1550.27</v>
      </c>
      <c r="O87" s="128">
        <v>1.085</v>
      </c>
      <c r="P87" s="128">
        <f t="shared" ref="P87" si="100">O87+L87</f>
        <v>1.085</v>
      </c>
      <c r="Q87" s="240" t="s">
        <v>229</v>
      </c>
      <c r="R87" s="241">
        <v>0</v>
      </c>
      <c r="S87" s="128">
        <f t="shared" ref="S87" si="101">O87-R87</f>
        <v>1.085</v>
      </c>
      <c r="T87" s="128">
        <v>0</v>
      </c>
    </row>
    <row r="88" spans="1:20" s="238" customFormat="1" ht="31.5" x14ac:dyDescent="0.25">
      <c r="A88" s="240">
        <f t="shared" si="81"/>
        <v>79</v>
      </c>
      <c r="B88" s="232" t="s">
        <v>485</v>
      </c>
      <c r="C88" s="94">
        <v>45205</v>
      </c>
      <c r="D88" s="240" t="s">
        <v>486</v>
      </c>
      <c r="E88" s="239" t="s">
        <v>487</v>
      </c>
      <c r="F88" s="240" t="s">
        <v>229</v>
      </c>
      <c r="G88" s="240" t="s">
        <v>229</v>
      </c>
      <c r="H88" s="240" t="str">
        <f t="shared" ref="H88" si="102">D88</f>
        <v>г. Горячий Ключ, ул. Красная, 2</v>
      </c>
      <c r="I88" s="128">
        <v>0</v>
      </c>
      <c r="J88" s="128">
        <v>0</v>
      </c>
      <c r="K88" s="128">
        <v>0</v>
      </c>
      <c r="L88" s="128">
        <f t="shared" ref="L88" si="103">I88*K88</f>
        <v>0</v>
      </c>
      <c r="M88" s="155">
        <v>0.7</v>
      </c>
      <c r="N88" s="128">
        <v>1550.27</v>
      </c>
      <c r="O88" s="128">
        <v>1.085</v>
      </c>
      <c r="P88" s="128">
        <f t="shared" ref="P88" si="104">O88+L88</f>
        <v>1.085</v>
      </c>
      <c r="Q88" s="240" t="s">
        <v>229</v>
      </c>
      <c r="R88" s="241">
        <v>1.085</v>
      </c>
      <c r="S88" s="128">
        <f t="shared" ref="S88" si="105">O88-R88</f>
        <v>0</v>
      </c>
      <c r="T88" s="128">
        <v>0</v>
      </c>
    </row>
    <row r="89" spans="1:20" s="238" customFormat="1" ht="31.5" x14ac:dyDescent="0.25">
      <c r="A89" s="240">
        <f t="shared" si="81"/>
        <v>80</v>
      </c>
      <c r="B89" s="232" t="s">
        <v>414</v>
      </c>
      <c r="C89" s="94">
        <v>45215</v>
      </c>
      <c r="D89" s="240" t="s">
        <v>488</v>
      </c>
      <c r="E89" s="239" t="s">
        <v>489</v>
      </c>
      <c r="F89" s="240" t="s">
        <v>229</v>
      </c>
      <c r="G89" s="240" t="s">
        <v>229</v>
      </c>
      <c r="H89" s="240" t="str">
        <f t="shared" ref="H89" si="106">D89</f>
        <v>г. Горячий Ключ, ул. Кубанская 40</v>
      </c>
      <c r="I89" s="128">
        <v>0</v>
      </c>
      <c r="J89" s="128">
        <v>0</v>
      </c>
      <c r="K89" s="128">
        <v>0</v>
      </c>
      <c r="L89" s="128">
        <f t="shared" ref="L89" si="107">I89*K89</f>
        <v>0</v>
      </c>
      <c r="M89" s="155">
        <v>0.7</v>
      </c>
      <c r="N89" s="128">
        <v>1550.27</v>
      </c>
      <c r="O89" s="128">
        <v>1.085</v>
      </c>
      <c r="P89" s="128">
        <f t="shared" ref="P89" si="108">O89+L89</f>
        <v>1.085</v>
      </c>
      <c r="Q89" s="240" t="s">
        <v>229</v>
      </c>
      <c r="R89" s="241">
        <v>1.085</v>
      </c>
      <c r="S89" s="128">
        <f t="shared" ref="S89" si="109">O89-R89</f>
        <v>0</v>
      </c>
      <c r="T89" s="128">
        <v>0</v>
      </c>
    </row>
    <row r="90" spans="1:20" s="238" customFormat="1" ht="31.5" x14ac:dyDescent="0.25">
      <c r="A90" s="240">
        <f t="shared" si="81"/>
        <v>81</v>
      </c>
      <c r="B90" s="232" t="s">
        <v>490</v>
      </c>
      <c r="C90" s="94">
        <v>45238</v>
      </c>
      <c r="D90" s="240" t="s">
        <v>540</v>
      </c>
      <c r="E90" s="239" t="s">
        <v>491</v>
      </c>
      <c r="F90" s="240" t="s">
        <v>229</v>
      </c>
      <c r="G90" s="240" t="s">
        <v>229</v>
      </c>
      <c r="H90" s="240" t="str">
        <f t="shared" ref="H90:H91" si="110">D90</f>
        <v>п. Приреченский, ул. Парковая, 32А</v>
      </c>
      <c r="I90" s="128">
        <v>0</v>
      </c>
      <c r="J90" s="128">
        <v>0</v>
      </c>
      <c r="K90" s="128">
        <v>0</v>
      </c>
      <c r="L90" s="128">
        <f t="shared" ref="L90:L91" si="111">I90*K90</f>
        <v>0</v>
      </c>
      <c r="M90" s="155">
        <v>0.7</v>
      </c>
      <c r="N90" s="128">
        <v>1550.27</v>
      </c>
      <c r="O90" s="128">
        <v>1.085</v>
      </c>
      <c r="P90" s="128">
        <f t="shared" ref="P90:P91" si="112">O90+L90</f>
        <v>1.085</v>
      </c>
      <c r="Q90" s="240" t="s">
        <v>229</v>
      </c>
      <c r="R90" s="241">
        <v>1.085</v>
      </c>
      <c r="S90" s="128">
        <f t="shared" ref="S90:S91" si="113">O90-R90</f>
        <v>0</v>
      </c>
      <c r="T90" s="128">
        <v>0</v>
      </c>
    </row>
    <row r="91" spans="1:20" s="238" customFormat="1" ht="45" x14ac:dyDescent="0.25">
      <c r="A91" s="240">
        <f t="shared" si="81"/>
        <v>82</v>
      </c>
      <c r="B91" s="232" t="s">
        <v>492</v>
      </c>
      <c r="C91" s="94">
        <v>45246</v>
      </c>
      <c r="D91" s="240" t="s">
        <v>493</v>
      </c>
      <c r="E91" s="239" t="s">
        <v>494</v>
      </c>
      <c r="F91" s="240" t="s">
        <v>229</v>
      </c>
      <c r="G91" s="240" t="s">
        <v>229</v>
      </c>
      <c r="H91" s="240" t="str">
        <f t="shared" si="110"/>
        <v>г. Горячий Ключ, ул. Минеральная, 54</v>
      </c>
      <c r="I91" s="128">
        <v>0</v>
      </c>
      <c r="J91" s="128">
        <v>0</v>
      </c>
      <c r="K91" s="128">
        <v>0</v>
      </c>
      <c r="L91" s="128">
        <f t="shared" si="111"/>
        <v>0</v>
      </c>
      <c r="M91" s="155">
        <v>0.7</v>
      </c>
      <c r="N91" s="128">
        <v>1550.27</v>
      </c>
      <c r="O91" s="128">
        <v>1.085</v>
      </c>
      <c r="P91" s="128">
        <f t="shared" si="112"/>
        <v>1.085</v>
      </c>
      <c r="Q91" s="240" t="s">
        <v>229</v>
      </c>
      <c r="R91" s="241">
        <v>0</v>
      </c>
      <c r="S91" s="128">
        <f t="shared" si="113"/>
        <v>1.085</v>
      </c>
      <c r="T91" s="128">
        <v>0</v>
      </c>
    </row>
    <row r="92" spans="1:20" s="238" customFormat="1" ht="58.5" customHeight="1" x14ac:dyDescent="0.25">
      <c r="A92" s="240">
        <f t="shared" si="81"/>
        <v>83</v>
      </c>
      <c r="B92" s="232" t="s">
        <v>495</v>
      </c>
      <c r="C92" s="94">
        <v>45247</v>
      </c>
      <c r="D92" s="240" t="s">
        <v>496</v>
      </c>
      <c r="E92" s="239" t="s">
        <v>497</v>
      </c>
      <c r="F92" s="240" t="s">
        <v>229</v>
      </c>
      <c r="G92" s="240" t="s">
        <v>229</v>
      </c>
      <c r="H92" s="240" t="str">
        <f t="shared" ref="H92" si="114">D92</f>
        <v>г. Горячий Ключ, ул. Черноморская, 10</v>
      </c>
      <c r="I92" s="128">
        <v>0</v>
      </c>
      <c r="J92" s="128">
        <v>0</v>
      </c>
      <c r="K92" s="128">
        <v>0</v>
      </c>
      <c r="L92" s="128">
        <f t="shared" ref="L92" si="115">I92*K92</f>
        <v>0</v>
      </c>
      <c r="M92" s="155">
        <v>0.7</v>
      </c>
      <c r="N92" s="128">
        <v>1550.27</v>
      </c>
      <c r="O92" s="128">
        <v>1.085</v>
      </c>
      <c r="P92" s="128">
        <f t="shared" ref="P92" si="116">O92+L92</f>
        <v>1.085</v>
      </c>
      <c r="Q92" s="240" t="s">
        <v>229</v>
      </c>
      <c r="R92" s="241">
        <v>0</v>
      </c>
      <c r="S92" s="128">
        <f t="shared" ref="S92" si="117">O92-R92</f>
        <v>1.085</v>
      </c>
      <c r="T92" s="128">
        <v>0</v>
      </c>
    </row>
    <row r="93" spans="1:20" s="238" customFormat="1" ht="58.5" customHeight="1" x14ac:dyDescent="0.25">
      <c r="A93" s="240">
        <f t="shared" si="81"/>
        <v>84</v>
      </c>
      <c r="B93" s="232" t="s">
        <v>498</v>
      </c>
      <c r="C93" s="94">
        <v>45253</v>
      </c>
      <c r="D93" s="240" t="s">
        <v>499</v>
      </c>
      <c r="E93" s="239" t="s">
        <v>500</v>
      </c>
      <c r="F93" s="240" t="s">
        <v>229</v>
      </c>
      <c r="G93" s="240" t="s">
        <v>229</v>
      </c>
      <c r="H93" s="240" t="str">
        <f t="shared" ref="H93" si="118">D93</f>
        <v>г. Горячий Ключ, ул. Ключевая, 20</v>
      </c>
      <c r="I93" s="128">
        <v>0</v>
      </c>
      <c r="J93" s="128">
        <v>0</v>
      </c>
      <c r="K93" s="128">
        <v>0</v>
      </c>
      <c r="L93" s="128">
        <f t="shared" ref="L93" si="119">I93*K93</f>
        <v>0</v>
      </c>
      <c r="M93" s="155">
        <v>0.7</v>
      </c>
      <c r="N93" s="128">
        <v>1550.27</v>
      </c>
      <c r="O93" s="128">
        <v>1.085</v>
      </c>
      <c r="P93" s="128">
        <f t="shared" ref="P93" si="120">O93+L93</f>
        <v>1.085</v>
      </c>
      <c r="Q93" s="240" t="s">
        <v>229</v>
      </c>
      <c r="R93" s="241">
        <v>0</v>
      </c>
      <c r="S93" s="128">
        <f t="shared" ref="S93" si="121">O93-R93</f>
        <v>1.085</v>
      </c>
      <c r="T93" s="128">
        <v>0</v>
      </c>
    </row>
    <row r="94" spans="1:20" s="238" customFormat="1" ht="58.5" customHeight="1" x14ac:dyDescent="0.25">
      <c r="A94" s="240">
        <f t="shared" si="81"/>
        <v>85</v>
      </c>
      <c r="B94" s="232" t="s">
        <v>501</v>
      </c>
      <c r="C94" s="94">
        <v>45253</v>
      </c>
      <c r="D94" s="240" t="s">
        <v>502</v>
      </c>
      <c r="E94" s="239" t="s">
        <v>503</v>
      </c>
      <c r="F94" s="240" t="s">
        <v>229</v>
      </c>
      <c r="G94" s="240" t="s">
        <v>229</v>
      </c>
      <c r="H94" s="240" t="str">
        <f t="shared" ref="H94" si="122">D94</f>
        <v>г. Горячий Ключ, ул. Ключевая, 15</v>
      </c>
      <c r="I94" s="128">
        <v>0</v>
      </c>
      <c r="J94" s="128">
        <v>0</v>
      </c>
      <c r="K94" s="128">
        <v>0</v>
      </c>
      <c r="L94" s="128">
        <f t="shared" ref="L94" si="123">I94*K94</f>
        <v>0</v>
      </c>
      <c r="M94" s="155">
        <v>0.7</v>
      </c>
      <c r="N94" s="128">
        <v>1550.27</v>
      </c>
      <c r="O94" s="128">
        <v>1.085</v>
      </c>
      <c r="P94" s="128">
        <f t="shared" ref="P94" si="124">O94+L94</f>
        <v>1.085</v>
      </c>
      <c r="Q94" s="240" t="s">
        <v>229</v>
      </c>
      <c r="R94" s="241">
        <v>0</v>
      </c>
      <c r="S94" s="128">
        <f t="shared" ref="S94" si="125">O94-R94</f>
        <v>1.085</v>
      </c>
      <c r="T94" s="128">
        <v>0</v>
      </c>
    </row>
    <row r="95" spans="1:20" s="238" customFormat="1" ht="58.5" customHeight="1" x14ac:dyDescent="0.25">
      <c r="A95" s="240">
        <f t="shared" si="81"/>
        <v>86</v>
      </c>
      <c r="B95" s="232" t="s">
        <v>504</v>
      </c>
      <c r="C95" s="94">
        <v>45254</v>
      </c>
      <c r="D95" s="240" t="s">
        <v>505</v>
      </c>
      <c r="E95" s="239" t="s">
        <v>506</v>
      </c>
      <c r="F95" s="240" t="s">
        <v>229</v>
      </c>
      <c r="G95" s="240" t="s">
        <v>229</v>
      </c>
      <c r="H95" s="240" t="str">
        <f t="shared" ref="H95" si="126">D95</f>
        <v>г. Горячий Ключ, ул. Ленина, 152Б/1</v>
      </c>
      <c r="I95" s="128">
        <v>0</v>
      </c>
      <c r="J95" s="128">
        <v>0</v>
      </c>
      <c r="K95" s="128">
        <v>0</v>
      </c>
      <c r="L95" s="128">
        <f t="shared" ref="L95" si="127">I95*K95</f>
        <v>0</v>
      </c>
      <c r="M95" s="155">
        <v>0.7</v>
      </c>
      <c r="N95" s="128">
        <v>1550.27</v>
      </c>
      <c r="O95" s="128">
        <v>1.085</v>
      </c>
      <c r="P95" s="128">
        <f t="shared" ref="P95" si="128">O95+L95</f>
        <v>1.085</v>
      </c>
      <c r="Q95" s="240" t="s">
        <v>229</v>
      </c>
      <c r="R95" s="241">
        <v>1.085</v>
      </c>
      <c r="S95" s="128">
        <f t="shared" ref="S95" si="129">O95-R95</f>
        <v>0</v>
      </c>
      <c r="T95" s="128">
        <v>0</v>
      </c>
    </row>
    <row r="96" spans="1:20" s="238" customFormat="1" ht="58.5" customHeight="1" x14ac:dyDescent="0.25">
      <c r="A96" s="240">
        <f t="shared" si="81"/>
        <v>87</v>
      </c>
      <c r="B96" s="232" t="s">
        <v>507</v>
      </c>
      <c r="C96" s="94">
        <v>45257</v>
      </c>
      <c r="D96" s="240" t="s">
        <v>508</v>
      </c>
      <c r="E96" s="239" t="s">
        <v>509</v>
      </c>
      <c r="F96" s="240" t="s">
        <v>229</v>
      </c>
      <c r="G96" s="240" t="s">
        <v>229</v>
      </c>
      <c r="H96" s="240" t="str">
        <f t="shared" ref="H96" si="130">D96</f>
        <v>г. Горячий Ключ, ул. Советская, 79/1</v>
      </c>
      <c r="I96" s="128">
        <v>0</v>
      </c>
      <c r="J96" s="128">
        <v>0</v>
      </c>
      <c r="K96" s="128">
        <v>0</v>
      </c>
      <c r="L96" s="128">
        <f t="shared" ref="L96" si="131">I96*K96</f>
        <v>0</v>
      </c>
      <c r="M96" s="155">
        <v>0.7</v>
      </c>
      <c r="N96" s="128">
        <v>1550.27</v>
      </c>
      <c r="O96" s="128">
        <v>1.085</v>
      </c>
      <c r="P96" s="128">
        <f t="shared" ref="P96" si="132">O96+L96</f>
        <v>1.085</v>
      </c>
      <c r="Q96" s="240" t="s">
        <v>229</v>
      </c>
      <c r="R96" s="241">
        <v>0</v>
      </c>
      <c r="S96" s="128">
        <f t="shared" ref="S96" si="133">O96-R96</f>
        <v>1.085</v>
      </c>
      <c r="T96" s="128">
        <v>0</v>
      </c>
    </row>
    <row r="97" spans="1:20" s="238" customFormat="1" ht="58.5" customHeight="1" x14ac:dyDescent="0.25">
      <c r="A97" s="240">
        <f t="shared" si="81"/>
        <v>88</v>
      </c>
      <c r="B97" s="232" t="s">
        <v>510</v>
      </c>
      <c r="C97" s="94">
        <v>45259</v>
      </c>
      <c r="D97" s="240" t="s">
        <v>511</v>
      </c>
      <c r="E97" s="239" t="s">
        <v>512</v>
      </c>
      <c r="F97" s="240" t="s">
        <v>229</v>
      </c>
      <c r="G97" s="240" t="s">
        <v>229</v>
      </c>
      <c r="H97" s="240" t="str">
        <f t="shared" ref="H97" si="134">D97</f>
        <v>г. Горячий Ключ, ул. Ленина, 152Б/2</v>
      </c>
      <c r="I97" s="128">
        <v>0</v>
      </c>
      <c r="J97" s="128">
        <v>0</v>
      </c>
      <c r="K97" s="128">
        <v>0</v>
      </c>
      <c r="L97" s="128">
        <f t="shared" ref="L97" si="135">I97*K97</f>
        <v>0</v>
      </c>
      <c r="M97" s="155">
        <v>0.7</v>
      </c>
      <c r="N97" s="128">
        <v>1550.27</v>
      </c>
      <c r="O97" s="128">
        <v>1.085</v>
      </c>
      <c r="P97" s="128">
        <f t="shared" ref="P97" si="136">O97+L97</f>
        <v>1.085</v>
      </c>
      <c r="Q97" s="240" t="s">
        <v>229</v>
      </c>
      <c r="R97" s="241">
        <v>0</v>
      </c>
      <c r="S97" s="128">
        <f t="shared" ref="S97" si="137">O97-R97</f>
        <v>1.085</v>
      </c>
      <c r="T97" s="128">
        <v>0</v>
      </c>
    </row>
    <row r="98" spans="1:20" s="238" customFormat="1" ht="58.5" customHeight="1" x14ac:dyDescent="0.25">
      <c r="A98" s="240">
        <f t="shared" si="81"/>
        <v>89</v>
      </c>
      <c r="B98" s="232" t="s">
        <v>513</v>
      </c>
      <c r="C98" s="94">
        <v>45260</v>
      </c>
      <c r="D98" s="240" t="s">
        <v>514</v>
      </c>
      <c r="E98" s="239" t="s">
        <v>515</v>
      </c>
      <c r="F98" s="240" t="s">
        <v>229</v>
      </c>
      <c r="G98" s="240" t="s">
        <v>229</v>
      </c>
      <c r="H98" s="240" t="str">
        <f t="shared" ref="H98" si="138">D98</f>
        <v>г. Горячий Ключ, ул. Березовая, 20</v>
      </c>
      <c r="I98" s="128">
        <v>0</v>
      </c>
      <c r="J98" s="128">
        <v>0</v>
      </c>
      <c r="K98" s="128">
        <v>0</v>
      </c>
      <c r="L98" s="128">
        <f t="shared" ref="L98" si="139">I98*K98</f>
        <v>0</v>
      </c>
      <c r="M98" s="155">
        <v>0.7</v>
      </c>
      <c r="N98" s="128">
        <v>1550.27</v>
      </c>
      <c r="O98" s="128">
        <v>1.085</v>
      </c>
      <c r="P98" s="128">
        <f t="shared" ref="P98" si="140">O98+L98</f>
        <v>1.085</v>
      </c>
      <c r="Q98" s="240" t="s">
        <v>229</v>
      </c>
      <c r="R98" s="241">
        <v>0</v>
      </c>
      <c r="S98" s="128">
        <f t="shared" ref="S98" si="141">O98-R98</f>
        <v>1.085</v>
      </c>
      <c r="T98" s="128">
        <v>0</v>
      </c>
    </row>
    <row r="99" spans="1:20" s="238" customFormat="1" ht="58.5" customHeight="1" x14ac:dyDescent="0.25">
      <c r="A99" s="240">
        <f t="shared" si="81"/>
        <v>90</v>
      </c>
      <c r="B99" s="232" t="s">
        <v>516</v>
      </c>
      <c r="C99" s="94">
        <v>45261</v>
      </c>
      <c r="D99" s="240" t="s">
        <v>517</v>
      </c>
      <c r="E99" s="239" t="s">
        <v>518</v>
      </c>
      <c r="F99" s="240" t="s">
        <v>229</v>
      </c>
      <c r="G99" s="240" t="s">
        <v>229</v>
      </c>
      <c r="H99" s="240" t="str">
        <f t="shared" ref="H99" si="142">D99</f>
        <v>г. Горячий Ключ, ул. Советская, 18</v>
      </c>
      <c r="I99" s="128">
        <v>0</v>
      </c>
      <c r="J99" s="128">
        <v>0</v>
      </c>
      <c r="K99" s="128">
        <v>0</v>
      </c>
      <c r="L99" s="128">
        <f t="shared" ref="L99" si="143">I99*K99</f>
        <v>0</v>
      </c>
      <c r="M99" s="155">
        <v>0.7</v>
      </c>
      <c r="N99" s="128">
        <v>1550.27</v>
      </c>
      <c r="O99" s="128">
        <v>1.085</v>
      </c>
      <c r="P99" s="128">
        <f t="shared" ref="P99" si="144">O99+L99</f>
        <v>1.085</v>
      </c>
      <c r="Q99" s="240" t="s">
        <v>229</v>
      </c>
      <c r="R99" s="241">
        <v>0</v>
      </c>
      <c r="S99" s="128">
        <f t="shared" ref="S99" si="145">O99-R99</f>
        <v>1.085</v>
      </c>
      <c r="T99" s="128">
        <v>0</v>
      </c>
    </row>
    <row r="100" spans="1:20" s="238" customFormat="1" ht="58.5" customHeight="1" x14ac:dyDescent="0.25">
      <c r="A100" s="240">
        <f t="shared" si="81"/>
        <v>91</v>
      </c>
      <c r="B100" s="232" t="s">
        <v>519</v>
      </c>
      <c r="C100" s="94">
        <v>45265</v>
      </c>
      <c r="D100" s="240" t="s">
        <v>520</v>
      </c>
      <c r="E100" s="239" t="s">
        <v>521</v>
      </c>
      <c r="F100" s="240" t="s">
        <v>229</v>
      </c>
      <c r="G100" s="240" t="s">
        <v>229</v>
      </c>
      <c r="H100" s="240" t="str">
        <f t="shared" ref="H100" si="146">D100</f>
        <v>г. Горячий Ключ, ул. Гоголя, 81</v>
      </c>
      <c r="I100" s="128">
        <v>0</v>
      </c>
      <c r="J100" s="128">
        <v>0</v>
      </c>
      <c r="K100" s="128">
        <v>0</v>
      </c>
      <c r="L100" s="128">
        <f t="shared" ref="L100" si="147">I100*K100</f>
        <v>0</v>
      </c>
      <c r="M100" s="155">
        <v>0.7</v>
      </c>
      <c r="N100" s="128">
        <v>1550.27</v>
      </c>
      <c r="O100" s="128">
        <v>1.085</v>
      </c>
      <c r="P100" s="128">
        <f t="shared" ref="P100" si="148">O100+L100</f>
        <v>1.085</v>
      </c>
      <c r="Q100" s="240" t="s">
        <v>229</v>
      </c>
      <c r="R100" s="241">
        <v>0</v>
      </c>
      <c r="S100" s="128">
        <f t="shared" ref="S100" si="149">O100-R100</f>
        <v>1.085</v>
      </c>
      <c r="T100" s="128">
        <v>0</v>
      </c>
    </row>
    <row r="101" spans="1:20" s="238" customFormat="1" ht="58.5" customHeight="1" x14ac:dyDescent="0.25">
      <c r="A101" s="240">
        <f t="shared" si="81"/>
        <v>92</v>
      </c>
      <c r="B101" s="232" t="s">
        <v>522</v>
      </c>
      <c r="C101" s="94">
        <v>45273</v>
      </c>
      <c r="D101" s="240" t="s">
        <v>523</v>
      </c>
      <c r="E101" s="239" t="s">
        <v>524</v>
      </c>
      <c r="F101" s="240" t="s">
        <v>229</v>
      </c>
      <c r="G101" s="240" t="s">
        <v>229</v>
      </c>
      <c r="H101" s="240" t="str">
        <f t="shared" ref="H101" si="150">D101</f>
        <v>г. Горячий Ключ, ул. Ярославского, 132-Б2</v>
      </c>
      <c r="I101" s="128">
        <v>0</v>
      </c>
      <c r="J101" s="128">
        <v>0</v>
      </c>
      <c r="K101" s="128">
        <v>0</v>
      </c>
      <c r="L101" s="128">
        <f t="shared" ref="L101" si="151">I101*K101</f>
        <v>0</v>
      </c>
      <c r="M101" s="155">
        <v>0.7</v>
      </c>
      <c r="N101" s="128">
        <v>1550.27</v>
      </c>
      <c r="O101" s="128">
        <v>1.085</v>
      </c>
      <c r="P101" s="128">
        <f t="shared" ref="P101" si="152">O101+L101</f>
        <v>1.085</v>
      </c>
      <c r="Q101" s="240" t="s">
        <v>229</v>
      </c>
      <c r="R101" s="241">
        <v>1.085</v>
      </c>
      <c r="S101" s="128">
        <f t="shared" ref="S101" si="153">O101-R101</f>
        <v>0</v>
      </c>
      <c r="T101" s="128">
        <v>0</v>
      </c>
    </row>
    <row r="102" spans="1:20" s="238" customFormat="1" ht="58.5" customHeight="1" x14ac:dyDescent="0.25">
      <c r="A102" s="240">
        <f t="shared" si="81"/>
        <v>93</v>
      </c>
      <c r="B102" s="232" t="s">
        <v>525</v>
      </c>
      <c r="C102" s="94">
        <v>45274</v>
      </c>
      <c r="D102" s="240" t="s">
        <v>526</v>
      </c>
      <c r="E102" s="239" t="s">
        <v>527</v>
      </c>
      <c r="F102" s="240" t="s">
        <v>229</v>
      </c>
      <c r="G102" s="240" t="s">
        <v>229</v>
      </c>
      <c r="H102" s="240" t="str">
        <f t="shared" ref="H102" si="154">D102</f>
        <v>г. Горячий Ключ, ул. Октябрьская, 119А</v>
      </c>
      <c r="I102" s="128">
        <v>0</v>
      </c>
      <c r="J102" s="128">
        <v>0</v>
      </c>
      <c r="K102" s="128">
        <v>0</v>
      </c>
      <c r="L102" s="128">
        <f t="shared" ref="L102" si="155">I102*K102</f>
        <v>0</v>
      </c>
      <c r="M102" s="155">
        <v>0.7</v>
      </c>
      <c r="N102" s="128">
        <v>1550.27</v>
      </c>
      <c r="O102" s="128">
        <v>1.085</v>
      </c>
      <c r="P102" s="128">
        <f t="shared" ref="P102" si="156">O102+L102</f>
        <v>1.085</v>
      </c>
      <c r="Q102" s="240" t="s">
        <v>229</v>
      </c>
      <c r="R102" s="241">
        <v>0</v>
      </c>
      <c r="S102" s="128">
        <f t="shared" ref="S102" si="157">O102-R102</f>
        <v>1.085</v>
      </c>
      <c r="T102" s="128">
        <v>0</v>
      </c>
    </row>
    <row r="103" spans="1:20" s="238" customFormat="1" ht="58.5" customHeight="1" x14ac:dyDescent="0.25">
      <c r="A103" s="240">
        <f t="shared" si="81"/>
        <v>94</v>
      </c>
      <c r="B103" s="232" t="s">
        <v>528</v>
      </c>
      <c r="C103" s="94">
        <v>45281</v>
      </c>
      <c r="D103" s="240" t="s">
        <v>529</v>
      </c>
      <c r="E103" s="239" t="s">
        <v>530</v>
      </c>
      <c r="F103" s="240" t="s">
        <v>229</v>
      </c>
      <c r="G103" s="240" t="s">
        <v>229</v>
      </c>
      <c r="H103" s="240" t="str">
        <f t="shared" ref="H103" si="158">D103</f>
        <v>г. Горячий Ключ, ул. Корницкого</v>
      </c>
      <c r="I103" s="128">
        <v>0</v>
      </c>
      <c r="J103" s="128">
        <v>0</v>
      </c>
      <c r="K103" s="128">
        <v>0</v>
      </c>
      <c r="L103" s="128">
        <f t="shared" ref="L103" si="159">I103*K103</f>
        <v>0</v>
      </c>
      <c r="M103" s="155">
        <v>0.7</v>
      </c>
      <c r="N103" s="128">
        <v>1550.27</v>
      </c>
      <c r="O103" s="128">
        <v>1.085</v>
      </c>
      <c r="P103" s="128">
        <f t="shared" ref="P103" si="160">O103+L103</f>
        <v>1.085</v>
      </c>
      <c r="Q103" s="240" t="s">
        <v>229</v>
      </c>
      <c r="R103" s="241">
        <v>0</v>
      </c>
      <c r="S103" s="128">
        <f t="shared" ref="S103" si="161">O103-R103</f>
        <v>1.085</v>
      </c>
      <c r="T103" s="128">
        <v>0</v>
      </c>
    </row>
    <row r="104" spans="1:20" ht="30" customHeight="1" x14ac:dyDescent="0.25">
      <c r="A104" s="153"/>
      <c r="B104" s="153" t="s">
        <v>159</v>
      </c>
      <c r="C104" s="153" t="s">
        <v>229</v>
      </c>
      <c r="D104" s="153" t="s">
        <v>229</v>
      </c>
      <c r="E104" s="154" t="s">
        <v>229</v>
      </c>
      <c r="F104" s="153" t="s">
        <v>229</v>
      </c>
      <c r="G104" s="153" t="s">
        <v>229</v>
      </c>
      <c r="H104" s="153" t="s">
        <v>229</v>
      </c>
      <c r="I104" s="155">
        <v>0</v>
      </c>
      <c r="J104" s="155">
        <v>0</v>
      </c>
      <c r="K104" s="155">
        <v>0</v>
      </c>
      <c r="L104" s="155">
        <v>0</v>
      </c>
      <c r="M104" s="155">
        <f>SUM(M10:M103)</f>
        <v>89.16000000000021</v>
      </c>
      <c r="N104" s="155" t="s">
        <v>229</v>
      </c>
      <c r="O104" s="155">
        <f>SUM(O10:O103)</f>
        <v>138.20474999999973</v>
      </c>
      <c r="P104" s="155">
        <f>SUM(P10:P103)</f>
        <v>138.20474999999973</v>
      </c>
      <c r="Q104" s="153" t="s">
        <v>229</v>
      </c>
      <c r="R104" s="155">
        <f>SUM(R10:R103)</f>
        <v>112.47399999999975</v>
      </c>
      <c r="S104" s="155">
        <f>SUM(S10:S103)</f>
        <v>25.730750000000015</v>
      </c>
      <c r="T104" s="155">
        <f>SUM(T10:T103)</f>
        <v>0</v>
      </c>
    </row>
    <row r="105" spans="1:20" ht="60" x14ac:dyDescent="0.25">
      <c r="A105" s="152">
        <f t="shared" ref="A105" si="162">A104+1</f>
        <v>1</v>
      </c>
      <c r="B105" s="232" t="s">
        <v>264</v>
      </c>
      <c r="C105" s="94">
        <v>44925</v>
      </c>
      <c r="D105" s="135" t="s">
        <v>265</v>
      </c>
      <c r="E105" s="132" t="s">
        <v>266</v>
      </c>
      <c r="F105" s="135" t="s">
        <v>229</v>
      </c>
      <c r="G105" s="135" t="s">
        <v>229</v>
      </c>
      <c r="H105" s="135" t="str">
        <f>D105</f>
        <v>г. Горячий Ключ, ул.Лизы Чайкиной, корп.А, д.1</v>
      </c>
      <c r="I105" s="128">
        <v>0</v>
      </c>
      <c r="J105" s="128">
        <v>0</v>
      </c>
      <c r="K105" s="128">
        <v>0</v>
      </c>
      <c r="L105" s="128">
        <f t="shared" ref="L105" si="163">I105*K105</f>
        <v>0</v>
      </c>
      <c r="M105" s="155">
        <v>0.7</v>
      </c>
      <c r="N105" s="128">
        <v>1550.27</v>
      </c>
      <c r="O105" s="128">
        <f>(M105*N105)/1000</f>
        <v>1.085189</v>
      </c>
      <c r="P105" s="128">
        <f>O105+L105</f>
        <v>1.085189</v>
      </c>
      <c r="Q105" s="135" t="s">
        <v>229</v>
      </c>
      <c r="R105" s="128">
        <v>1.085</v>
      </c>
      <c r="S105" s="128">
        <f>O105-R105</f>
        <v>1.8899999999999473E-4</v>
      </c>
      <c r="T105" s="128">
        <v>0</v>
      </c>
    </row>
    <row r="106" spans="1:20" ht="15.75" x14ac:dyDescent="0.25">
      <c r="A106" s="153"/>
      <c r="B106" s="153" t="s">
        <v>263</v>
      </c>
      <c r="C106" s="153" t="s">
        <v>229</v>
      </c>
      <c r="D106" s="153" t="s">
        <v>229</v>
      </c>
      <c r="E106" s="154" t="s">
        <v>229</v>
      </c>
      <c r="F106" s="153" t="s">
        <v>229</v>
      </c>
      <c r="G106" s="153" t="s">
        <v>229</v>
      </c>
      <c r="H106" s="153" t="s">
        <v>229</v>
      </c>
      <c r="I106" s="155">
        <v>0</v>
      </c>
      <c r="J106" s="155">
        <v>0</v>
      </c>
      <c r="K106" s="155">
        <v>0</v>
      </c>
      <c r="L106" s="155">
        <f>L11</f>
        <v>0</v>
      </c>
      <c r="M106" s="155">
        <f>M104+M107</f>
        <v>89.860000000000213</v>
      </c>
      <c r="N106" s="155" t="s">
        <v>229</v>
      </c>
      <c r="O106" s="155">
        <f>O104+O107</f>
        <v>139.28993899999975</v>
      </c>
      <c r="P106" s="155">
        <f>P104+P107</f>
        <v>139.28993899999975</v>
      </c>
      <c r="Q106" s="155" t="s">
        <v>229</v>
      </c>
      <c r="R106" s="155">
        <f>R104+R107</f>
        <v>113.55899999999974</v>
      </c>
      <c r="S106" s="155">
        <f>S104+S107</f>
        <v>25.730939000000014</v>
      </c>
      <c r="T106" s="155">
        <f>T104+T107</f>
        <v>0</v>
      </c>
    </row>
    <row r="107" spans="1:20" ht="47.25" customHeight="1" x14ac:dyDescent="0.25">
      <c r="A107" s="153"/>
      <c r="B107" s="153" t="s">
        <v>267</v>
      </c>
      <c r="C107" s="153"/>
      <c r="D107" s="153"/>
      <c r="E107" s="154"/>
      <c r="F107" s="153"/>
      <c r="G107" s="153"/>
      <c r="H107" s="153"/>
      <c r="I107" s="153"/>
      <c r="J107" s="153"/>
      <c r="K107" s="153"/>
      <c r="L107" s="153"/>
      <c r="M107" s="155">
        <f>SUM(M105:M105)</f>
        <v>0.7</v>
      </c>
      <c r="N107" s="155" t="s">
        <v>229</v>
      </c>
      <c r="O107" s="155">
        <f>SUM(O105:O105)</f>
        <v>1.085189</v>
      </c>
      <c r="P107" s="155">
        <f>SUM(P105:P105)</f>
        <v>1.085189</v>
      </c>
      <c r="Q107" s="155" t="s">
        <v>229</v>
      </c>
      <c r="R107" s="155">
        <f>SUM(R105:R105)</f>
        <v>1.085</v>
      </c>
      <c r="S107" s="155">
        <f>SUM(S105:S105)</f>
        <v>1.8899999999999473E-4</v>
      </c>
      <c r="T107" s="155">
        <f>SUM(T105:T105)</f>
        <v>0</v>
      </c>
    </row>
    <row r="108" spans="1:20" s="12" customFormat="1" ht="57" customHeight="1" x14ac:dyDescent="0.25">
      <c r="A108" s="138"/>
      <c r="B108" s="138"/>
      <c r="C108" s="138"/>
      <c r="D108" s="138"/>
      <c r="E108" s="138"/>
      <c r="F108" s="138"/>
      <c r="G108" s="138"/>
      <c r="H108" s="138"/>
      <c r="I108" s="138"/>
      <c r="J108" s="138"/>
    </row>
    <row r="109" spans="1:20" s="12" customFormat="1" ht="22.5" hidden="1" customHeight="1" x14ac:dyDescent="0.25">
      <c r="A109" s="270" t="s">
        <v>541</v>
      </c>
      <c r="B109" s="270"/>
      <c r="C109" s="270"/>
      <c r="D109" s="270"/>
      <c r="E109" s="270"/>
      <c r="F109" s="73"/>
      <c r="G109" s="244"/>
      <c r="H109" s="271"/>
      <c r="I109" s="271"/>
      <c r="J109" s="271" t="s">
        <v>542</v>
      </c>
      <c r="K109" s="271"/>
      <c r="L109" s="271"/>
      <c r="M109" s="271"/>
      <c r="N109" s="271"/>
      <c r="O109" s="271"/>
    </row>
    <row r="110" spans="1:20" hidden="1" x14ac:dyDescent="0.25"/>
    <row r="111" spans="1:20" hidden="1" x14ac:dyDescent="0.25"/>
    <row r="112" spans="1:20" hidden="1" x14ac:dyDescent="0.25">
      <c r="A112" s="31"/>
      <c r="B112" s="150" t="s">
        <v>543</v>
      </c>
      <c r="C112" s="150"/>
      <c r="D112" s="151"/>
      <c r="E112" s="31"/>
    </row>
    <row r="113" spans="1:5" hidden="1" x14ac:dyDescent="0.25">
      <c r="A113" s="31"/>
      <c r="B113" s="250" t="s">
        <v>102</v>
      </c>
      <c r="C113" s="250"/>
      <c r="D113" s="151"/>
      <c r="E113" s="31"/>
    </row>
  </sheetData>
  <protectedRanges>
    <protectedRange sqref="C109:F109 H109:I109" name="Диапазон18_1"/>
    <protectedRange sqref="C109:F109" name="Диапазон2_1_1"/>
  </protectedRanges>
  <mergeCells count="24">
    <mergeCell ref="H109:I109"/>
    <mergeCell ref="J109:O109"/>
    <mergeCell ref="B113:C113"/>
    <mergeCell ref="E3:N3"/>
    <mergeCell ref="E4:N4"/>
    <mergeCell ref="A109:E109"/>
    <mergeCell ref="A2:S2"/>
    <mergeCell ref="Q7:Q8"/>
    <mergeCell ref="R7:R8"/>
    <mergeCell ref="S7:S8"/>
    <mergeCell ref="B6:D6"/>
    <mergeCell ref="E6:P6"/>
    <mergeCell ref="H7:H8"/>
    <mergeCell ref="I7:L7"/>
    <mergeCell ref="M7:O7"/>
    <mergeCell ref="A6:A8"/>
    <mergeCell ref="B7:B8"/>
    <mergeCell ref="C7:C8"/>
    <mergeCell ref="D7:D8"/>
    <mergeCell ref="T7:T8"/>
    <mergeCell ref="Q6:T6"/>
    <mergeCell ref="E7:E8"/>
    <mergeCell ref="P7:P8"/>
    <mergeCell ref="F7:G7"/>
  </mergeCells>
  <pageMargins left="0.39370078740157483" right="0.39370078740157483" top="0.78740157480314965" bottom="0.3937007874015748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Контроль исполнения финплана</vt:lpstr>
      <vt:lpstr>Контроль соответствия инсточник</vt:lpstr>
      <vt:lpstr>Экономия ИР</vt:lpstr>
      <vt:lpstr>Контроль соответствия мероприят</vt:lpstr>
      <vt:lpstr>Подтверждающие документы</vt:lpstr>
      <vt:lpstr>Закупочная деятельность</vt:lpstr>
      <vt:lpstr>Контроль сроков</vt:lpstr>
      <vt:lpstr>Плановые показатели</vt:lpstr>
      <vt:lpstr>Контроль использ платы за ТП</vt:lpstr>
      <vt:lpstr>Перечень подключаемых абонентов</vt:lpstr>
      <vt:lpstr>'Экономия ИР'!Область_печати</vt:lpstr>
    </vt:vector>
  </TitlesOfParts>
  <Company>REK DCT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Шуляк Сергей Юрьевич</dc:creator>
  <cp:lastModifiedBy>Агафонова Татьяна Петровна</cp:lastModifiedBy>
  <cp:lastPrinted>2024-04-26T12:52:40Z</cp:lastPrinted>
  <dcterms:created xsi:type="dcterms:W3CDTF">2016-03-25T13:32:44Z</dcterms:created>
  <dcterms:modified xsi:type="dcterms:W3CDTF">2024-05-02T12:55:59Z</dcterms:modified>
</cp:coreProperties>
</file>