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гафонова\Тарифы\ПРОГРАММЫ ИП И ПП\ИНВЕСТИЦИОННАЯ ПРОГРАММА\ИНВЕСТ.ПРОГР. ВОДОКАНАЛ\Отчеты по ИП\ОТЧЕТ за 2019-2023\Для размещения на сайте\"/>
    </mc:Choice>
  </mc:AlternateContent>
  <xr:revisionPtr revIDLastSave="0" documentId="13_ncr:1_{7BC35658-F05E-4FF6-8455-8AE2C5206DA4}" xr6:coauthVersionLast="47" xr6:coauthVersionMax="47" xr10:uidLastSave="{00000000-0000-0000-0000-000000000000}"/>
  <bookViews>
    <workbookView xWindow="-120" yWindow="-120" windowWidth="29040" windowHeight="15720" tabRatio="946" xr2:uid="{00000000-000D-0000-FFFF-FFFF00000000}"/>
  </bookViews>
  <sheets>
    <sheet name="Контроль исполнения финплана" sheetId="9" r:id="rId1"/>
    <sheet name="Контроль соответствия инсточник" sheetId="8" r:id="rId2"/>
    <sheet name="Экономия ИР" sheetId="12" r:id="rId3"/>
    <sheet name="Контроль соответствия мероприят" sheetId="7" r:id="rId4"/>
    <sheet name="Подтверждающие документы" sheetId="3" r:id="rId5"/>
    <sheet name="Закупочная деятельность" sheetId="1" r:id="rId6"/>
    <sheet name="Контроль сроков" sheetId="6" r:id="rId7"/>
    <sheet name="Плановые показатели" sheetId="5" r:id="rId8"/>
    <sheet name="Контроль использ платы за ТП" sheetId="10" r:id="rId9"/>
    <sheet name="Перечень подключаемых абонентов" sheetId="11" r:id="rId10"/>
  </sheets>
  <externalReferences>
    <externalReference r:id="rId11"/>
  </externalReferences>
  <definedNames>
    <definedName name="_xlnm.Print_Area" localSheetId="0">'Контроль исполнения финплана'!$A$1:$O$50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4" i="11" l="1"/>
  <c r="E214" i="11"/>
  <c r="A207" i="11"/>
  <c r="R207" i="10"/>
  <c r="M207" i="10"/>
  <c r="H199" i="10"/>
  <c r="H200" i="10"/>
  <c r="A200" i="10"/>
  <c r="L199" i="10"/>
  <c r="P199" i="10" s="1"/>
  <c r="O178" i="10"/>
  <c r="S178" i="10" s="1"/>
  <c r="L178" i="10"/>
  <c r="P178" i="10" s="1"/>
  <c r="H178" i="10"/>
  <c r="O67" i="10"/>
  <c r="S67" i="10" s="1"/>
  <c r="L67" i="10"/>
  <c r="H67" i="10"/>
  <c r="O29" i="10"/>
  <c r="S29" i="10" s="1"/>
  <c r="L29" i="10"/>
  <c r="P29" i="10" s="1"/>
  <c r="H29" i="10"/>
  <c r="O16" i="10"/>
  <c r="S16" i="10" s="1"/>
  <c r="L16" i="10"/>
  <c r="H16" i="10"/>
  <c r="P16" i="10" l="1"/>
  <c r="P67" i="10"/>
  <c r="O171" i="10"/>
  <c r="S171" i="10" s="1"/>
  <c r="L171" i="10"/>
  <c r="P171" i="10" s="1"/>
  <c r="H171" i="10"/>
  <c r="D198" i="11" l="1"/>
  <c r="T198" i="10" l="1"/>
  <c r="R198" i="10"/>
  <c r="M198" i="10"/>
  <c r="M206" i="10" s="1"/>
  <c r="O197" i="10"/>
  <c r="S197" i="10" s="1"/>
  <c r="L197" i="10"/>
  <c r="H197" i="10"/>
  <c r="O196" i="10"/>
  <c r="S196" i="10" s="1"/>
  <c r="L196" i="10"/>
  <c r="P196" i="10" s="1"/>
  <c r="H196" i="10"/>
  <c r="O195" i="10"/>
  <c r="S195" i="10" s="1"/>
  <c r="L195" i="10"/>
  <c r="H195" i="10"/>
  <c r="O194" i="10"/>
  <c r="S194" i="10" s="1"/>
  <c r="L194" i="10"/>
  <c r="P194" i="10" s="1"/>
  <c r="H194" i="10"/>
  <c r="O193" i="10"/>
  <c r="S193" i="10" s="1"/>
  <c r="L193" i="10"/>
  <c r="H193" i="10"/>
  <c r="O192" i="10"/>
  <c r="S192" i="10" s="1"/>
  <c r="L192" i="10"/>
  <c r="H192" i="10"/>
  <c r="O191" i="10"/>
  <c r="S191" i="10" s="1"/>
  <c r="L191" i="10"/>
  <c r="H191" i="10"/>
  <c r="O190" i="10"/>
  <c r="S190" i="10" s="1"/>
  <c r="L190" i="10"/>
  <c r="P190" i="10" s="1"/>
  <c r="H190" i="10"/>
  <c r="O189" i="10"/>
  <c r="S189" i="10" s="1"/>
  <c r="L189" i="10"/>
  <c r="H189" i="10"/>
  <c r="O188" i="10"/>
  <c r="S188" i="10" s="1"/>
  <c r="L188" i="10"/>
  <c r="P188" i="10" s="1"/>
  <c r="H188" i="10"/>
  <c r="O187" i="10"/>
  <c r="S187" i="10" s="1"/>
  <c r="L187" i="10"/>
  <c r="H187" i="10"/>
  <c r="O186" i="10"/>
  <c r="S186" i="10" s="1"/>
  <c r="L186" i="10"/>
  <c r="P186" i="10" s="1"/>
  <c r="H186" i="10"/>
  <c r="O185" i="10"/>
  <c r="S185" i="10" s="1"/>
  <c r="L185" i="10"/>
  <c r="H185" i="10"/>
  <c r="O184" i="10"/>
  <c r="S184" i="10" s="1"/>
  <c r="L184" i="10"/>
  <c r="P184" i="10" s="1"/>
  <c r="H184" i="10"/>
  <c r="O183" i="10"/>
  <c r="S183" i="10" s="1"/>
  <c r="L183" i="10"/>
  <c r="H183" i="10"/>
  <c r="O182" i="10"/>
  <c r="S182" i="10" s="1"/>
  <c r="L182" i="10"/>
  <c r="P182" i="10" s="1"/>
  <c r="H182" i="10"/>
  <c r="O181" i="10"/>
  <c r="S181" i="10" s="1"/>
  <c r="L181" i="10"/>
  <c r="H181" i="10"/>
  <c r="P181" i="10" l="1"/>
  <c r="P183" i="10"/>
  <c r="P185" i="10"/>
  <c r="P187" i="10"/>
  <c r="P189" i="10"/>
  <c r="P193" i="10"/>
  <c r="P195" i="10"/>
  <c r="P197" i="10"/>
  <c r="P191" i="10"/>
  <c r="P192" i="10"/>
  <c r="O180" i="10"/>
  <c r="S180" i="10" s="1"/>
  <c r="L180" i="10"/>
  <c r="P180" i="10" s="1"/>
  <c r="H180" i="10"/>
  <c r="O179" i="10"/>
  <c r="S179" i="10" s="1"/>
  <c r="L179" i="10"/>
  <c r="H179" i="10"/>
  <c r="O177" i="10"/>
  <c r="S177" i="10" s="1"/>
  <c r="L177" i="10"/>
  <c r="H177" i="10"/>
  <c r="O176" i="10"/>
  <c r="S176" i="10" s="1"/>
  <c r="L176" i="10"/>
  <c r="P176" i="10" s="1"/>
  <c r="H176" i="10"/>
  <c r="O175" i="10"/>
  <c r="S175" i="10" s="1"/>
  <c r="L175" i="10"/>
  <c r="P175" i="10" s="1"/>
  <c r="H175" i="10"/>
  <c r="O174" i="10"/>
  <c r="S174" i="10" s="1"/>
  <c r="L174" i="10"/>
  <c r="H174" i="10"/>
  <c r="O173" i="10"/>
  <c r="S173" i="10" s="1"/>
  <c r="L173" i="10"/>
  <c r="P173" i="10" s="1"/>
  <c r="H173" i="10"/>
  <c r="O172" i="10"/>
  <c r="S172" i="10" s="1"/>
  <c r="L172" i="10"/>
  <c r="P172" i="10" s="1"/>
  <c r="H172" i="10"/>
  <c r="O170" i="10"/>
  <c r="S170" i="10" s="1"/>
  <c r="L170" i="10"/>
  <c r="P170" i="10" s="1"/>
  <c r="H170" i="10"/>
  <c r="O169" i="10"/>
  <c r="S169" i="10" s="1"/>
  <c r="L169" i="10"/>
  <c r="H169" i="10"/>
  <c r="O168" i="10"/>
  <c r="S168" i="10" s="1"/>
  <c r="L168" i="10"/>
  <c r="P168" i="10" s="1"/>
  <c r="H168" i="10"/>
  <c r="O167" i="10"/>
  <c r="S167" i="10" s="1"/>
  <c r="L167" i="10"/>
  <c r="P167" i="10" s="1"/>
  <c r="H167" i="10"/>
  <c r="O166" i="10"/>
  <c r="S166" i="10" s="1"/>
  <c r="L166" i="10"/>
  <c r="P166" i="10" s="1"/>
  <c r="H166" i="10"/>
  <c r="O165" i="10"/>
  <c r="S165" i="10" s="1"/>
  <c r="L165" i="10"/>
  <c r="H165" i="10"/>
  <c r="O164" i="10"/>
  <c r="S164" i="10" s="1"/>
  <c r="L164" i="10"/>
  <c r="P164" i="10" s="1"/>
  <c r="H164" i="10"/>
  <c r="O162" i="10"/>
  <c r="S162" i="10" s="1"/>
  <c r="L162" i="10"/>
  <c r="H162" i="10"/>
  <c r="O163" i="10"/>
  <c r="S163" i="10" s="1"/>
  <c r="L163" i="10"/>
  <c r="P163" i="10" s="1"/>
  <c r="H163" i="10"/>
  <c r="P169" i="10" l="1"/>
  <c r="P174" i="10"/>
  <c r="P179" i="10"/>
  <c r="P177" i="10"/>
  <c r="P165" i="10"/>
  <c r="P162" i="10"/>
  <c r="E193" i="11"/>
  <c r="E194" i="11"/>
  <c r="E195" i="11"/>
  <c r="E196" i="11"/>
  <c r="E197" i="11"/>
  <c r="E192" i="11"/>
  <c r="E153" i="11"/>
  <c r="E146" i="11"/>
  <c r="E143" i="11"/>
  <c r="E144" i="11"/>
  <c r="E145" i="11"/>
  <c r="E142" i="11"/>
  <c r="E151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09" i="11"/>
  <c r="E110" i="11"/>
  <c r="E111" i="11"/>
  <c r="E112" i="11"/>
  <c r="E108" i="11"/>
  <c r="E103" i="11"/>
  <c r="E102" i="11"/>
  <c r="E101" i="11"/>
  <c r="E100" i="11"/>
  <c r="E99" i="11"/>
  <c r="E98" i="11"/>
  <c r="E97" i="11"/>
  <c r="E96" i="11"/>
  <c r="E95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4" i="11"/>
  <c r="E25" i="11"/>
  <c r="E26" i="11"/>
  <c r="E27" i="11"/>
  <c r="E23" i="11"/>
  <c r="S203" i="10"/>
  <c r="L203" i="10"/>
  <c r="P203" i="10" s="1"/>
  <c r="H203" i="10"/>
  <c r="S202" i="10"/>
  <c r="L202" i="10"/>
  <c r="P202" i="10" s="1"/>
  <c r="H202" i="10"/>
  <c r="O201" i="10"/>
  <c r="O161" i="10"/>
  <c r="S161" i="10" s="1"/>
  <c r="L161" i="10"/>
  <c r="H161" i="10"/>
  <c r="O160" i="10"/>
  <c r="S160" i="10" s="1"/>
  <c r="L160" i="10"/>
  <c r="H160" i="10"/>
  <c r="O159" i="10"/>
  <c r="S159" i="10" s="1"/>
  <c r="L159" i="10"/>
  <c r="H159" i="10"/>
  <c r="O158" i="10"/>
  <c r="S158" i="10" s="1"/>
  <c r="L158" i="10"/>
  <c r="H158" i="10"/>
  <c r="H156" i="10"/>
  <c r="H157" i="10"/>
  <c r="O157" i="10"/>
  <c r="S157" i="10" s="1"/>
  <c r="L157" i="10"/>
  <c r="O156" i="10"/>
  <c r="S156" i="10" s="1"/>
  <c r="L156" i="10"/>
  <c r="O155" i="10"/>
  <c r="S155" i="10" s="1"/>
  <c r="L155" i="10"/>
  <c r="O154" i="10"/>
  <c r="S154" i="10" s="1"/>
  <c r="L154" i="10"/>
  <c r="L153" i="10"/>
  <c r="O153" i="10"/>
  <c r="S153" i="10" s="1"/>
  <c r="L152" i="10"/>
  <c r="O152" i="10"/>
  <c r="P152" i="10" s="1"/>
  <c r="L151" i="10"/>
  <c r="O151" i="10"/>
  <c r="P151" i="10" s="1"/>
  <c r="S151" i="10"/>
  <c r="H152" i="10"/>
  <c r="H153" i="10"/>
  <c r="H154" i="10"/>
  <c r="H155" i="10"/>
  <c r="L150" i="10"/>
  <c r="O150" i="10"/>
  <c r="S150" i="10" s="1"/>
  <c r="H149" i="10"/>
  <c r="L149" i="10"/>
  <c r="O149" i="10"/>
  <c r="L148" i="10"/>
  <c r="O148" i="10"/>
  <c r="L147" i="10"/>
  <c r="O147" i="10"/>
  <c r="L146" i="10"/>
  <c r="O146" i="10"/>
  <c r="S146" i="10" s="1"/>
  <c r="L145" i="10"/>
  <c r="O145" i="10"/>
  <c r="S145" i="10" s="1"/>
  <c r="H145" i="10"/>
  <c r="H146" i="10"/>
  <c r="H147" i="10"/>
  <c r="H148" i="10"/>
  <c r="H150" i="10"/>
  <c r="H151" i="10"/>
  <c r="H144" i="10"/>
  <c r="L144" i="10"/>
  <c r="O144" i="10"/>
  <c r="L143" i="10"/>
  <c r="O143" i="10"/>
  <c r="S143" i="10" s="1"/>
  <c r="H143" i="10"/>
  <c r="L142" i="10"/>
  <c r="O142" i="10"/>
  <c r="S142" i="10" s="1"/>
  <c r="L141" i="10"/>
  <c r="O141" i="10"/>
  <c r="L140" i="10"/>
  <c r="O140" i="10"/>
  <c r="S140" i="10" s="1"/>
  <c r="H139" i="10"/>
  <c r="L139" i="10"/>
  <c r="O139" i="10"/>
  <c r="H138" i="10"/>
  <c r="L138" i="10"/>
  <c r="O138" i="10"/>
  <c r="H140" i="10"/>
  <c r="H141" i="10"/>
  <c r="H142" i="10"/>
  <c r="L137" i="10"/>
  <c r="O137" i="10"/>
  <c r="S137" i="10" s="1"/>
  <c r="H136" i="10"/>
  <c r="L136" i="10"/>
  <c r="O136" i="10"/>
  <c r="H135" i="10"/>
  <c r="L135" i="10"/>
  <c r="O135" i="10"/>
  <c r="L134" i="10"/>
  <c r="O134" i="10"/>
  <c r="L133" i="10"/>
  <c r="O133" i="10"/>
  <c r="S133" i="10" s="1"/>
  <c r="H134" i="10"/>
  <c r="H137" i="10"/>
  <c r="L132" i="10"/>
  <c r="O132" i="10"/>
  <c r="S132" i="10" s="1"/>
  <c r="L131" i="10"/>
  <c r="O131" i="10"/>
  <c r="L130" i="10"/>
  <c r="O130" i="10"/>
  <c r="S130" i="10" s="1"/>
  <c r="L129" i="10"/>
  <c r="O129" i="10"/>
  <c r="H130" i="10"/>
  <c r="H131" i="10"/>
  <c r="H132" i="10"/>
  <c r="H133" i="10"/>
  <c r="H128" i="10"/>
  <c r="L128" i="10"/>
  <c r="O128" i="10"/>
  <c r="L127" i="10"/>
  <c r="O127" i="10"/>
  <c r="S152" i="10" l="1"/>
  <c r="P150" i="10"/>
  <c r="P148" i="10"/>
  <c r="P149" i="10"/>
  <c r="P129" i="10"/>
  <c r="P134" i="10"/>
  <c r="P135" i="10"/>
  <c r="P147" i="10"/>
  <c r="P139" i="10"/>
  <c r="P127" i="10"/>
  <c r="P128" i="10"/>
  <c r="P145" i="10"/>
  <c r="S129" i="10"/>
  <c r="P131" i="10"/>
  <c r="P133" i="10"/>
  <c r="S134" i="10"/>
  <c r="P136" i="10"/>
  <c r="P138" i="10"/>
  <c r="P141" i="10"/>
  <c r="P143" i="10"/>
  <c r="P144" i="10"/>
  <c r="S147" i="10"/>
  <c r="S148" i="10"/>
  <c r="S127" i="10"/>
  <c r="P130" i="10"/>
  <c r="S131" i="10"/>
  <c r="P132" i="10"/>
  <c r="P146" i="10"/>
  <c r="P153" i="10"/>
  <c r="S136" i="10"/>
  <c r="P140" i="10"/>
  <c r="S141" i="10"/>
  <c r="P142" i="10"/>
  <c r="P137" i="10"/>
  <c r="S139" i="10"/>
  <c r="P158" i="10"/>
  <c r="P160" i="10"/>
  <c r="P161" i="10"/>
  <c r="S138" i="10"/>
  <c r="P159" i="10"/>
  <c r="S128" i="10"/>
  <c r="S135" i="10"/>
  <c r="S144" i="10"/>
  <c r="S149" i="10"/>
  <c r="P154" i="10"/>
  <c r="P155" i="10"/>
  <c r="P156" i="10"/>
  <c r="P157" i="10"/>
  <c r="L126" i="10"/>
  <c r="O126" i="10"/>
  <c r="S126" i="10" s="1"/>
  <c r="H126" i="10"/>
  <c r="H127" i="10"/>
  <c r="H129" i="10"/>
  <c r="L125" i="10"/>
  <c r="O125" i="10"/>
  <c r="L124" i="10"/>
  <c r="O124" i="10"/>
  <c r="L123" i="10"/>
  <c r="O123" i="10"/>
  <c r="S123" i="10" s="1"/>
  <c r="L122" i="10"/>
  <c r="O122" i="10"/>
  <c r="H123" i="10"/>
  <c r="H124" i="10"/>
  <c r="H125" i="10"/>
  <c r="L121" i="10"/>
  <c r="O121" i="10"/>
  <c r="L120" i="10"/>
  <c r="O120" i="10"/>
  <c r="S120" i="10" s="1"/>
  <c r="L119" i="10"/>
  <c r="O119" i="10"/>
  <c r="L118" i="10"/>
  <c r="O118" i="10"/>
  <c r="S118" i="10" s="1"/>
  <c r="H118" i="10"/>
  <c r="H119" i="10"/>
  <c r="H120" i="10"/>
  <c r="H121" i="10"/>
  <c r="H122" i="10"/>
  <c r="L117" i="10"/>
  <c r="O117" i="10"/>
  <c r="H117" i="10"/>
  <c r="O47" i="10"/>
  <c r="P117" i="10" l="1"/>
  <c r="P119" i="10"/>
  <c r="P122" i="10"/>
  <c r="P118" i="10"/>
  <c r="S119" i="10"/>
  <c r="P120" i="10"/>
  <c r="P121" i="10"/>
  <c r="P124" i="10"/>
  <c r="S122" i="10"/>
  <c r="P123" i="10"/>
  <c r="S124" i="10"/>
  <c r="S117" i="10"/>
  <c r="S121" i="10"/>
  <c r="P125" i="10"/>
  <c r="S125" i="10"/>
  <c r="P126" i="10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201" i="10"/>
  <c r="R206" i="10"/>
  <c r="O115" i="10"/>
  <c r="S115" i="10" s="1"/>
  <c r="L115" i="10"/>
  <c r="H115" i="10"/>
  <c r="O114" i="10"/>
  <c r="S114" i="10" s="1"/>
  <c r="L114" i="10"/>
  <c r="H114" i="10"/>
  <c r="O113" i="10"/>
  <c r="S113" i="10" s="1"/>
  <c r="L113" i="10"/>
  <c r="H113" i="10"/>
  <c r="O112" i="10"/>
  <c r="S112" i="10" s="1"/>
  <c r="L112" i="10"/>
  <c r="H112" i="10"/>
  <c r="O111" i="10"/>
  <c r="S111" i="10" s="1"/>
  <c r="L111" i="10"/>
  <c r="H111" i="10"/>
  <c r="O110" i="10"/>
  <c r="S110" i="10" s="1"/>
  <c r="L110" i="10"/>
  <c r="H110" i="10"/>
  <c r="O109" i="10"/>
  <c r="S109" i="10" s="1"/>
  <c r="L109" i="10"/>
  <c r="H109" i="10"/>
  <c r="O108" i="10"/>
  <c r="S108" i="10" s="1"/>
  <c r="L108" i="10"/>
  <c r="H108" i="10"/>
  <c r="O107" i="10"/>
  <c r="S107" i="10" s="1"/>
  <c r="L107" i="10"/>
  <c r="H107" i="10"/>
  <c r="O106" i="10"/>
  <c r="S106" i="10" s="1"/>
  <c r="L106" i="10"/>
  <c r="H106" i="10"/>
  <c r="O105" i="10"/>
  <c r="S105" i="10" s="1"/>
  <c r="L105" i="10"/>
  <c r="H105" i="10"/>
  <c r="O104" i="10"/>
  <c r="S104" i="10" s="1"/>
  <c r="L104" i="10"/>
  <c r="H104" i="10"/>
  <c r="O103" i="10"/>
  <c r="S103" i="10" s="1"/>
  <c r="L103" i="10"/>
  <c r="H103" i="10"/>
  <c r="O102" i="10"/>
  <c r="S102" i="10" s="1"/>
  <c r="L102" i="10"/>
  <c r="H102" i="10"/>
  <c r="O101" i="10"/>
  <c r="S101" i="10" s="1"/>
  <c r="L101" i="10"/>
  <c r="H101" i="10"/>
  <c r="O100" i="10"/>
  <c r="S100" i="10" s="1"/>
  <c r="L100" i="10"/>
  <c r="H100" i="10"/>
  <c r="O99" i="10"/>
  <c r="S99" i="10" s="1"/>
  <c r="L99" i="10"/>
  <c r="H99" i="10"/>
  <c r="O98" i="10"/>
  <c r="S98" i="10" s="1"/>
  <c r="L98" i="10"/>
  <c r="H98" i="10"/>
  <c r="O97" i="10"/>
  <c r="S97" i="10" s="1"/>
  <c r="L97" i="10"/>
  <c r="H97" i="10"/>
  <c r="O96" i="10"/>
  <c r="S96" i="10" s="1"/>
  <c r="L96" i="10"/>
  <c r="H96" i="10"/>
  <c r="O95" i="10"/>
  <c r="S95" i="10" s="1"/>
  <c r="L95" i="10"/>
  <c r="H95" i="10"/>
  <c r="O94" i="10"/>
  <c r="S94" i="10" s="1"/>
  <c r="L94" i="10"/>
  <c r="H94" i="10"/>
  <c r="O93" i="10"/>
  <c r="S93" i="10" s="1"/>
  <c r="L93" i="10"/>
  <c r="H93" i="10"/>
  <c r="O92" i="10"/>
  <c r="S92" i="10" s="1"/>
  <c r="L92" i="10"/>
  <c r="H92" i="10"/>
  <c r="O91" i="10"/>
  <c r="S91" i="10" s="1"/>
  <c r="L91" i="10"/>
  <c r="H91" i="10"/>
  <c r="O90" i="10"/>
  <c r="S90" i="10" s="1"/>
  <c r="L90" i="10"/>
  <c r="H90" i="10"/>
  <c r="O89" i="10"/>
  <c r="S89" i="10" s="1"/>
  <c r="L89" i="10"/>
  <c r="H89" i="10"/>
  <c r="O88" i="10"/>
  <c r="S88" i="10" s="1"/>
  <c r="L88" i="10"/>
  <c r="H88" i="10"/>
  <c r="O87" i="10"/>
  <c r="S87" i="10" s="1"/>
  <c r="L87" i="10"/>
  <c r="H87" i="10"/>
  <c r="O86" i="10"/>
  <c r="S86" i="10" s="1"/>
  <c r="L86" i="10"/>
  <c r="H86" i="10"/>
  <c r="O85" i="10"/>
  <c r="S85" i="10" s="1"/>
  <c r="L85" i="10"/>
  <c r="H85" i="10"/>
  <c r="O84" i="10"/>
  <c r="S84" i="10" s="1"/>
  <c r="L84" i="10"/>
  <c r="H84" i="10"/>
  <c r="O83" i="10"/>
  <c r="S83" i="10" s="1"/>
  <c r="L83" i="10"/>
  <c r="H83" i="10"/>
  <c r="O82" i="10"/>
  <c r="S82" i="10" s="1"/>
  <c r="L82" i="10"/>
  <c r="H82" i="10"/>
  <c r="O81" i="10"/>
  <c r="S81" i="10" s="1"/>
  <c r="L81" i="10"/>
  <c r="H81" i="10"/>
  <c r="O80" i="10"/>
  <c r="S80" i="10" s="1"/>
  <c r="L80" i="10"/>
  <c r="H80" i="10"/>
  <c r="O79" i="10"/>
  <c r="S79" i="10" s="1"/>
  <c r="L79" i="10"/>
  <c r="H79" i="10"/>
  <c r="O78" i="10"/>
  <c r="S78" i="10" s="1"/>
  <c r="L78" i="10"/>
  <c r="H78" i="10"/>
  <c r="O116" i="10"/>
  <c r="S116" i="10" s="1"/>
  <c r="L116" i="10"/>
  <c r="H116" i="10"/>
  <c r="O75" i="10"/>
  <c r="S75" i="10" s="1"/>
  <c r="L75" i="10"/>
  <c r="H75" i="10"/>
  <c r="O74" i="10"/>
  <c r="S74" i="10" s="1"/>
  <c r="L74" i="10"/>
  <c r="H74" i="10"/>
  <c r="O73" i="10"/>
  <c r="S73" i="10" s="1"/>
  <c r="L73" i="10"/>
  <c r="H73" i="10"/>
  <c r="O72" i="10"/>
  <c r="S72" i="10" s="1"/>
  <c r="L72" i="10"/>
  <c r="H72" i="10"/>
  <c r="O71" i="10"/>
  <c r="S71" i="10" s="1"/>
  <c r="L71" i="10"/>
  <c r="H71" i="10"/>
  <c r="O70" i="10"/>
  <c r="S70" i="10" s="1"/>
  <c r="L70" i="10"/>
  <c r="H70" i="10"/>
  <c r="O69" i="10"/>
  <c r="S69" i="10" s="1"/>
  <c r="L69" i="10"/>
  <c r="H69" i="10"/>
  <c r="O68" i="10"/>
  <c r="S68" i="10" s="1"/>
  <c r="L68" i="10"/>
  <c r="H68" i="10"/>
  <c r="O66" i="10"/>
  <c r="S66" i="10" s="1"/>
  <c r="L66" i="10"/>
  <c r="H66" i="10"/>
  <c r="O65" i="10"/>
  <c r="S65" i="10" s="1"/>
  <c r="L65" i="10"/>
  <c r="H65" i="10"/>
  <c r="O64" i="10"/>
  <c r="S64" i="10" s="1"/>
  <c r="L64" i="10"/>
  <c r="H64" i="10"/>
  <c r="O63" i="10"/>
  <c r="S63" i="10" s="1"/>
  <c r="L63" i="10"/>
  <c r="H63" i="10"/>
  <c r="O62" i="10"/>
  <c r="S62" i="10" s="1"/>
  <c r="L62" i="10"/>
  <c r="H62" i="10"/>
  <c r="O61" i="10"/>
  <c r="S61" i="10" s="1"/>
  <c r="L61" i="10"/>
  <c r="H61" i="10"/>
  <c r="O60" i="10"/>
  <c r="S60" i="10" s="1"/>
  <c r="L60" i="10"/>
  <c r="H60" i="10"/>
  <c r="O76" i="10"/>
  <c r="S76" i="10" s="1"/>
  <c r="L76" i="10"/>
  <c r="H76" i="10"/>
  <c r="O57" i="10"/>
  <c r="S57" i="10" s="1"/>
  <c r="L57" i="10"/>
  <c r="H57" i="10"/>
  <c r="O56" i="10"/>
  <c r="S56" i="10" s="1"/>
  <c r="L56" i="10"/>
  <c r="H56" i="10"/>
  <c r="O55" i="10"/>
  <c r="S55" i="10" s="1"/>
  <c r="L55" i="10"/>
  <c r="H55" i="10"/>
  <c r="O54" i="10"/>
  <c r="S54" i="10" s="1"/>
  <c r="L54" i="10"/>
  <c r="H54" i="10"/>
  <c r="P76" i="10" l="1"/>
  <c r="A202" i="10"/>
  <c r="A203" i="10" s="1"/>
  <c r="A204" i="10" s="1"/>
  <c r="A205" i="10" s="1"/>
  <c r="P115" i="10"/>
  <c r="A31" i="1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81" i="10"/>
  <c r="P85" i="10"/>
  <c r="P87" i="10"/>
  <c r="P89" i="10"/>
  <c r="P91" i="10"/>
  <c r="P101" i="10"/>
  <c r="P100" i="10"/>
  <c r="P78" i="10"/>
  <c r="P80" i="10"/>
  <c r="P82" i="10"/>
  <c r="P84" i="10"/>
  <c r="P88" i="10"/>
  <c r="P94" i="10"/>
  <c r="P99" i="10"/>
  <c r="P98" i="10"/>
  <c r="P93" i="10"/>
  <c r="P83" i="10"/>
  <c r="P97" i="10"/>
  <c r="P86" i="10"/>
  <c r="P79" i="10"/>
  <c r="P95" i="10"/>
  <c r="P96" i="10"/>
  <c r="P90" i="10"/>
  <c r="P92" i="10"/>
  <c r="P73" i="10"/>
  <c r="P116" i="10"/>
  <c r="P75" i="10"/>
  <c r="P72" i="10"/>
  <c r="P74" i="10"/>
  <c r="P71" i="10"/>
  <c r="P70" i="10"/>
  <c r="P60" i="10"/>
  <c r="P62" i="10"/>
  <c r="P64" i="10"/>
  <c r="P69" i="10"/>
  <c r="P68" i="10"/>
  <c r="P61" i="10"/>
  <c r="P63" i="10"/>
  <c r="P65" i="10"/>
  <c r="P66" i="10"/>
  <c r="P54" i="10"/>
  <c r="P57" i="10"/>
  <c r="P56" i="10"/>
  <c r="P55" i="10"/>
  <c r="O53" i="10"/>
  <c r="S53" i="10" s="1"/>
  <c r="L53" i="10"/>
  <c r="H53" i="10"/>
  <c r="A48" i="11" l="1"/>
  <c r="A49" i="11" s="1"/>
  <c r="A50" i="11" s="1"/>
  <c r="A51" i="11" s="1"/>
  <c r="A52" i="11" s="1"/>
  <c r="A53" i="11" s="1"/>
  <c r="A54" i="11" s="1"/>
  <c r="A55" i="11" s="1"/>
  <c r="A56" i="11" s="1"/>
  <c r="A57" i="11" s="1"/>
  <c r="P53" i="10"/>
  <c r="O52" i="10"/>
  <c r="S52" i="10" s="1"/>
  <c r="L52" i="10"/>
  <c r="H52" i="10"/>
  <c r="O51" i="10"/>
  <c r="S51" i="10" s="1"/>
  <c r="L51" i="10"/>
  <c r="H51" i="10"/>
  <c r="O50" i="10"/>
  <c r="S50" i="10" s="1"/>
  <c r="L50" i="10"/>
  <c r="H50" i="10"/>
  <c r="O49" i="10"/>
  <c r="S49" i="10" s="1"/>
  <c r="L49" i="10"/>
  <c r="H49" i="10"/>
  <c r="O58" i="10"/>
  <c r="S58" i="10" s="1"/>
  <c r="L58" i="10"/>
  <c r="H58" i="10"/>
  <c r="O42" i="10"/>
  <c r="S42" i="10" s="1"/>
  <c r="L42" i="10"/>
  <c r="H42" i="10"/>
  <c r="H39" i="10"/>
  <c r="O38" i="10"/>
  <c r="S38" i="10" s="1"/>
  <c r="L38" i="10"/>
  <c r="H38" i="10"/>
  <c r="O37" i="10"/>
  <c r="S37" i="10" s="1"/>
  <c r="L37" i="10"/>
  <c r="H37" i="10"/>
  <c r="O32" i="10"/>
  <c r="S32" i="10" s="1"/>
  <c r="L32" i="10"/>
  <c r="H32" i="10"/>
  <c r="O26" i="10"/>
  <c r="S26" i="10" s="1"/>
  <c r="L26" i="10"/>
  <c r="H26" i="10"/>
  <c r="O25" i="10"/>
  <c r="S25" i="10" s="1"/>
  <c r="L25" i="10"/>
  <c r="H25" i="10"/>
  <c r="O24" i="10"/>
  <c r="S24" i="10" s="1"/>
  <c r="L24" i="10"/>
  <c r="H24" i="10"/>
  <c r="O23" i="10"/>
  <c r="S23" i="10" s="1"/>
  <c r="L23" i="10"/>
  <c r="H23" i="10"/>
  <c r="O59" i="10"/>
  <c r="S59" i="10" s="1"/>
  <c r="L59" i="10"/>
  <c r="H59" i="10"/>
  <c r="O48" i="10"/>
  <c r="S48" i="10" s="1"/>
  <c r="L48" i="10"/>
  <c r="H48" i="10"/>
  <c r="O18" i="10"/>
  <c r="S18" i="10" s="1"/>
  <c r="L18" i="10"/>
  <c r="H18" i="10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S11" i="10"/>
  <c r="L11" i="10"/>
  <c r="P11" i="10" s="1"/>
  <c r="H11" i="10"/>
  <c r="A21" i="10" l="1"/>
  <c r="A22" i="10" s="1"/>
  <c r="A23" i="10" s="1"/>
  <c r="A24" i="10" s="1"/>
  <c r="A25" i="10" s="1"/>
  <c r="A26" i="10" s="1"/>
  <c r="A27" i="10" s="1"/>
  <c r="P37" i="10"/>
  <c r="P32" i="10"/>
  <c r="P38" i="10"/>
  <c r="P42" i="10"/>
  <c r="A58" i="1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P59" i="10"/>
  <c r="P50" i="10"/>
  <c r="P52" i="10"/>
  <c r="P48" i="10"/>
  <c r="P51" i="10"/>
  <c r="P49" i="10"/>
  <c r="P58" i="10"/>
  <c r="P26" i="10"/>
  <c r="P25" i="10"/>
  <c r="P24" i="10"/>
  <c r="P23" i="10"/>
  <c r="P18" i="10"/>
  <c r="L17" i="9"/>
  <c r="A28" i="10" l="1"/>
  <c r="A74" i="1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S200" i="10"/>
  <c r="T207" i="10"/>
  <c r="S204" i="10"/>
  <c r="S205" i="10"/>
  <c r="S12" i="10"/>
  <c r="S13" i="10"/>
  <c r="S10" i="10"/>
  <c r="S207" i="10" l="1"/>
  <c r="A29" i="10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O39" i="10"/>
  <c r="S39" i="10" s="1"/>
  <c r="L39" i="10"/>
  <c r="O40" i="10"/>
  <c r="S40" i="10" s="1"/>
  <c r="L40" i="10"/>
  <c r="H40" i="10"/>
  <c r="O33" i="10"/>
  <c r="S33" i="10" s="1"/>
  <c r="L33" i="10"/>
  <c r="H33" i="10"/>
  <c r="O30" i="10"/>
  <c r="S30" i="10" s="1"/>
  <c r="L30" i="10"/>
  <c r="H30" i="10"/>
  <c r="O31" i="10"/>
  <c r="S31" i="10" s="1"/>
  <c r="L31" i="10"/>
  <c r="H31" i="10"/>
  <c r="O28" i="10"/>
  <c r="S28" i="10" s="1"/>
  <c r="L28" i="10"/>
  <c r="H28" i="10"/>
  <c r="O34" i="10"/>
  <c r="S34" i="10" s="1"/>
  <c r="L34" i="10"/>
  <c r="H34" i="10"/>
  <c r="S201" i="10"/>
  <c r="L201" i="10"/>
  <c r="H201" i="10"/>
  <c r="O21" i="10"/>
  <c r="S21" i="10" s="1"/>
  <c r="L21" i="10"/>
  <c r="H21" i="10"/>
  <c r="A66" i="10" l="1"/>
  <c r="P33" i="10"/>
  <c r="P30" i="10"/>
  <c r="P40" i="10"/>
  <c r="P39" i="10"/>
  <c r="P28" i="10"/>
  <c r="P31" i="10"/>
  <c r="P21" i="10"/>
  <c r="P34" i="10"/>
  <c r="P201" i="10"/>
  <c r="O22" i="10"/>
  <c r="S22" i="10" s="1"/>
  <c r="L22" i="10"/>
  <c r="H22" i="10"/>
  <c r="A67" i="10" l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P22" i="10"/>
  <c r="O27" i="10"/>
  <c r="S27" i="10" s="1"/>
  <c r="L27" i="10"/>
  <c r="H27" i="10"/>
  <c r="O14" i="10"/>
  <c r="S14" i="10" s="1"/>
  <c r="L14" i="10"/>
  <c r="H14" i="10"/>
  <c r="H15" i="10"/>
  <c r="H17" i="10"/>
  <c r="H19" i="10"/>
  <c r="H20" i="10"/>
  <c r="H77" i="10"/>
  <c r="H35" i="10"/>
  <c r="H36" i="10"/>
  <c r="H41" i="10"/>
  <c r="H43" i="10"/>
  <c r="H44" i="10"/>
  <c r="H45" i="10"/>
  <c r="H46" i="10"/>
  <c r="H47" i="10"/>
  <c r="H10" i="10"/>
  <c r="H12" i="10"/>
  <c r="H13" i="10"/>
  <c r="L12" i="10"/>
  <c r="P12" i="10" s="1"/>
  <c r="L10" i="10"/>
  <c r="P10" i="10" s="1"/>
  <c r="L204" i="10"/>
  <c r="P204" i="10" s="1"/>
  <c r="H204" i="10"/>
  <c r="H205" i="10"/>
  <c r="L205" i="10"/>
  <c r="P205" i="10" s="1"/>
  <c r="L200" i="10"/>
  <c r="P200" i="10" s="1"/>
  <c r="S47" i="10"/>
  <c r="L47" i="10"/>
  <c r="O46" i="10"/>
  <c r="S46" i="10" s="1"/>
  <c r="L46" i="10"/>
  <c r="O44" i="10"/>
  <c r="S44" i="10" s="1"/>
  <c r="L44" i="10"/>
  <c r="O41" i="10"/>
  <c r="S41" i="10" s="1"/>
  <c r="O45" i="10"/>
  <c r="S45" i="10" s="1"/>
  <c r="L45" i="10"/>
  <c r="O43" i="10"/>
  <c r="S43" i="10" s="1"/>
  <c r="L43" i="10"/>
  <c r="L41" i="10"/>
  <c r="O36" i="10"/>
  <c r="S36" i="10" s="1"/>
  <c r="L36" i="10"/>
  <c r="O35" i="10"/>
  <c r="S35" i="10" s="1"/>
  <c r="L35" i="10"/>
  <c r="O77" i="10"/>
  <c r="S77" i="10" s="1"/>
  <c r="L77" i="10"/>
  <c r="O20" i="10"/>
  <c r="S20" i="10" s="1"/>
  <c r="L20" i="10"/>
  <c r="O19" i="10"/>
  <c r="S19" i="10" s="1"/>
  <c r="L19" i="10"/>
  <c r="O17" i="10"/>
  <c r="S17" i="10" s="1"/>
  <c r="L17" i="10"/>
  <c r="A177" i="10" l="1"/>
  <c r="P43" i="10"/>
  <c r="P14" i="10"/>
  <c r="P27" i="10"/>
  <c r="P17" i="10"/>
  <c r="P20" i="10"/>
  <c r="P35" i="10"/>
  <c r="P41" i="10"/>
  <c r="P46" i="10"/>
  <c r="P47" i="10"/>
  <c r="P19" i="10"/>
  <c r="P77" i="10"/>
  <c r="P36" i="10"/>
  <c r="P45" i="10"/>
  <c r="P44" i="10"/>
  <c r="A178" i="10" l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K17" i="9"/>
  <c r="G17" i="9"/>
  <c r="L29" i="6" l="1"/>
  <c r="K14" i="3"/>
  <c r="S32" i="8"/>
  <c r="T206" i="10" l="1"/>
  <c r="O15" i="10" l="1"/>
  <c r="S15" i="10" s="1"/>
  <c r="S198" i="10" s="1"/>
  <c r="L15" i="10"/>
  <c r="L13" i="10"/>
  <c r="S206" i="10" l="1"/>
  <c r="A208" i="11"/>
  <c r="A209" i="11" s="1"/>
  <c r="A210" i="11" s="1"/>
  <c r="A211" i="11" s="1"/>
  <c r="A212" i="11" s="1"/>
  <c r="A213" i="11" s="1"/>
  <c r="A113" i="11" l="1"/>
  <c r="A114" i="11" s="1"/>
  <c r="A115" i="11" s="1"/>
  <c r="A116" i="11" s="1"/>
  <c r="A117" i="11" s="1"/>
  <c r="A118" i="11" s="1"/>
  <c r="A119" i="11" l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M24" i="5"/>
  <c r="M23" i="5" s="1"/>
  <c r="L24" i="5"/>
  <c r="L23" i="5"/>
  <c r="L20" i="5"/>
  <c r="M19" i="5"/>
  <c r="L19" i="5"/>
  <c r="L15" i="5"/>
  <c r="M14" i="5"/>
  <c r="L14" i="5"/>
  <c r="J14" i="5"/>
  <c r="G14" i="5"/>
  <c r="F14" i="5"/>
  <c r="E14" i="5"/>
  <c r="D14" i="5"/>
  <c r="M11" i="5"/>
  <c r="L11" i="5"/>
  <c r="A157" i="11" l="1"/>
  <c r="A158" i="11" s="1"/>
  <c r="A159" i="11" s="1"/>
  <c r="A160" i="11" s="1"/>
  <c r="A161" i="11" s="1"/>
  <c r="A162" i="11" s="1"/>
  <c r="A163" i="11" s="1"/>
  <c r="A164" i="11" s="1"/>
  <c r="P15" i="10"/>
  <c r="D29" i="6"/>
  <c r="A10" i="6"/>
  <c r="A11" i="6" s="1"/>
  <c r="A12" i="6" s="1"/>
  <c r="A13" i="6" s="1"/>
  <c r="A14" i="6" s="1"/>
  <c r="A15" i="6" s="1"/>
  <c r="A16" i="6" s="1"/>
  <c r="M29" i="6"/>
  <c r="J29" i="6"/>
  <c r="I29" i="6"/>
  <c r="H29" i="6"/>
  <c r="G29" i="6"/>
  <c r="F29" i="6"/>
  <c r="E29" i="6"/>
  <c r="K25" i="6"/>
  <c r="K19" i="6"/>
  <c r="K9" i="6"/>
  <c r="A165" i="11" l="1"/>
  <c r="K29" i="6"/>
  <c r="A17" i="6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F14" i="3"/>
  <c r="R30" i="7"/>
  <c r="P29" i="7"/>
  <c r="Q29" i="7"/>
  <c r="P28" i="7"/>
  <c r="Q28" i="7"/>
  <c r="P26" i="7"/>
  <c r="Q26" i="7"/>
  <c r="A166" i="11" l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P10" i="7"/>
  <c r="F30" i="7"/>
  <c r="G30" i="7" s="1"/>
  <c r="H30" i="7" s="1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Q27" i="7"/>
  <c r="P27" i="7"/>
  <c r="Q25" i="7"/>
  <c r="P25" i="7"/>
  <c r="Q24" i="7"/>
  <c r="P24" i="7"/>
  <c r="Q23" i="7"/>
  <c r="P23" i="7"/>
  <c r="Q22" i="7"/>
  <c r="P22" i="7"/>
  <c r="Q21" i="7"/>
  <c r="P21" i="7"/>
  <c r="Q20" i="7"/>
  <c r="P20" i="7"/>
  <c r="Q19" i="7"/>
  <c r="P19" i="7"/>
  <c r="Q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N32" i="8"/>
  <c r="D32" i="8"/>
  <c r="E32" i="8"/>
  <c r="F32" i="8"/>
  <c r="H32" i="8"/>
  <c r="I32" i="8"/>
  <c r="J32" i="8"/>
  <c r="K32" i="8"/>
  <c r="M32" i="8"/>
  <c r="O32" i="8"/>
  <c r="P32" i="8"/>
  <c r="R32" i="8"/>
  <c r="T32" i="8"/>
  <c r="U32" i="8"/>
  <c r="W32" i="8"/>
  <c r="X32" i="8"/>
  <c r="Y32" i="8"/>
  <c r="Z32" i="8"/>
  <c r="C32" i="8"/>
  <c r="I30" i="7" l="1"/>
  <c r="A13" i="8"/>
  <c r="A14" i="8" s="1"/>
  <c r="A15" i="8" s="1"/>
  <c r="A16" i="8" s="1"/>
  <c r="A17" i="8" s="1"/>
  <c r="A18" i="8" s="1"/>
  <c r="J30" i="7" l="1"/>
  <c r="K30" i="7"/>
  <c r="A19" i="8"/>
  <c r="A20" i="8" s="1"/>
  <c r="A21" i="8" s="1"/>
  <c r="A22" i="8" s="1"/>
  <c r="A23" i="8" s="1"/>
  <c r="A24" i="8" s="1"/>
  <c r="A25" i="8" s="1"/>
  <c r="A26" i="8" s="1"/>
  <c r="A27" i="8" s="1"/>
  <c r="A28" i="8" s="1"/>
  <c r="L30" i="7" l="1"/>
  <c r="A29" i="8"/>
  <c r="A30" i="8" s="1"/>
  <c r="A31" i="8" s="1"/>
  <c r="N24" i="9"/>
  <c r="O24" i="9"/>
  <c r="M30" i="7" l="1"/>
  <c r="N30" i="7" l="1"/>
  <c r="O30" i="7" s="1"/>
  <c r="E17" i="9"/>
  <c r="F17" i="9"/>
  <c r="H17" i="9"/>
  <c r="I17" i="9"/>
  <c r="J17" i="9"/>
  <c r="M17" i="9"/>
  <c r="D17" i="9"/>
  <c r="N19" i="9"/>
  <c r="O19" i="9"/>
  <c r="N20" i="9"/>
  <c r="O20" i="9"/>
  <c r="N21" i="9"/>
  <c r="O21" i="9"/>
  <c r="N22" i="9"/>
  <c r="O22" i="9"/>
  <c r="Q10" i="7" l="1"/>
  <c r="P11" i="7"/>
  <c r="Q11" i="7"/>
  <c r="L14" i="3" l="1"/>
  <c r="P13" i="10" l="1"/>
  <c r="S30" i="7"/>
  <c r="T30" i="7"/>
  <c r="U30" i="7"/>
  <c r="V30" i="7"/>
  <c r="W30" i="7"/>
  <c r="X30" i="7"/>
  <c r="Y30" i="7"/>
  <c r="Z30" i="7"/>
  <c r="AA30" i="7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2" i="9"/>
  <c r="N32" i="9"/>
  <c r="O31" i="9"/>
  <c r="N31" i="9"/>
  <c r="O30" i="9"/>
  <c r="N30" i="9"/>
  <c r="O29" i="9"/>
  <c r="N29" i="9"/>
  <c r="O28" i="9"/>
  <c r="N28" i="9"/>
  <c r="O27" i="9"/>
  <c r="N27" i="9"/>
  <c r="N23" i="9"/>
  <c r="O23" i="9"/>
  <c r="N25" i="9"/>
  <c r="O25" i="9"/>
  <c r="O18" i="9"/>
  <c r="N18" i="9"/>
  <c r="Q30" i="7" l="1"/>
  <c r="P30" i="7"/>
  <c r="O17" i="9"/>
  <c r="N17" i="9"/>
  <c r="E26" i="9" l="1"/>
  <c r="F26" i="9"/>
  <c r="F33" i="9" s="1"/>
  <c r="G26" i="9"/>
  <c r="G33" i="9" s="1"/>
  <c r="H26" i="9"/>
  <c r="H33" i="9" s="1"/>
  <c r="I26" i="9"/>
  <c r="I33" i="9" s="1"/>
  <c r="J26" i="9"/>
  <c r="J33" i="9" s="1"/>
  <c r="K26" i="9"/>
  <c r="K33" i="9" s="1"/>
  <c r="K43" i="9" s="1"/>
  <c r="L26" i="9"/>
  <c r="L33" i="9" s="1"/>
  <c r="L43" i="9" s="1"/>
  <c r="M26" i="9"/>
  <c r="M33" i="9" s="1"/>
  <c r="N26" i="9"/>
  <c r="N33" i="9" s="1"/>
  <c r="O26" i="9"/>
  <c r="O33" i="9" s="1"/>
  <c r="D26" i="9"/>
  <c r="E33" i="9"/>
  <c r="D33" i="9" l="1"/>
  <c r="D43" i="9" s="1"/>
  <c r="E43" i="9"/>
  <c r="F43" i="9"/>
  <c r="G43" i="9"/>
  <c r="H43" i="9"/>
  <c r="I43" i="9"/>
  <c r="J43" i="9"/>
  <c r="M43" i="9"/>
  <c r="N43" i="9"/>
  <c r="O43" i="9"/>
  <c r="E198" i="11"/>
</calcChain>
</file>

<file path=xl/sharedStrings.xml><?xml version="1.0" encoding="utf-8"?>
<sst xmlns="http://schemas.openxmlformats.org/spreadsheetml/2006/main" count="2802" uniqueCount="901">
  <si>
    <t>Наличие в Плане закупки (да/нет)</t>
  </si>
  <si>
    <t>Основание неразмещения в единой информационной системе сведений о закупке товаров, работ, услуг
(с указанием соответствующего пункта из Положения о закупках)</t>
  </si>
  <si>
    <t>Номер закупки</t>
  </si>
  <si>
    <t xml:space="preserve">Ссылка на размещение информации о закупке в единой информационной системе
</t>
  </si>
  <si>
    <t>Наименование мероприятия инвестиционной программы</t>
  </si>
  <si>
    <t>Способ закупки</t>
  </si>
  <si>
    <t xml:space="preserve">Планируемая дата или период размещения извещения о закупке (месяц, год)
</t>
  </si>
  <si>
    <t>Фактическая дата или период размещения извещения о закупке (месяц, год)</t>
  </si>
  <si>
    <t>№ п/п</t>
  </si>
  <si>
    <t>n</t>
  </si>
  <si>
    <t>Реквизиты проектной документации</t>
  </si>
  <si>
    <t>Шифр проекта</t>
  </si>
  <si>
    <t>Дата и № акта сдачи приемки ПИР</t>
  </si>
  <si>
    <t>Наличие проектной документации, да\нет</t>
  </si>
  <si>
    <t>Наличие акта ввода в эксплуатацию объекта, да/нет</t>
  </si>
  <si>
    <t xml:space="preserve">Дата и № акта </t>
  </si>
  <si>
    <t>Реквизиты акта ввода в эксплуатацию</t>
  </si>
  <si>
    <t>дата и № договора подряда</t>
  </si>
  <si>
    <t>Наименование подрядной организации</t>
  </si>
  <si>
    <t>Срок выполнения работ по договору</t>
  </si>
  <si>
    <t>Примечания</t>
  </si>
  <si>
    <t>Реквизыты договора подряда и первичных учетных документов о выполнении работ</t>
  </si>
  <si>
    <t>Наименование проектной организации, дата, номер договора</t>
  </si>
  <si>
    <t>план</t>
  </si>
  <si>
    <t>факт</t>
  </si>
  <si>
    <t>Наименование показателя</t>
  </si>
  <si>
    <t>Ед. изм.</t>
  </si>
  <si>
    <t>в т.ч. по годам реализации</t>
  </si>
  <si>
    <t>%</t>
  </si>
  <si>
    <t>Плановые значения показателей</t>
  </si>
  <si>
    <t>Фактические значения показателей</t>
  </si>
  <si>
    <t>Наименование мероприятия</t>
  </si>
  <si>
    <t>Расходы на реализацию мероприятий, тыс. руб. (без НДС)</t>
  </si>
  <si>
    <t>Наименование источника финансирования мероприятий</t>
  </si>
  <si>
    <t>Дата, номер заявки</t>
  </si>
  <si>
    <t>Местонахождение подключаемого объекта</t>
  </si>
  <si>
    <t>Дата, номер договора</t>
  </si>
  <si>
    <t>Мероприятия по подключению</t>
  </si>
  <si>
    <t>Относятся к соответствующему мероприятию инвестиционной программы (указать наименование)</t>
  </si>
  <si>
    <t>Перечень мероприятий</t>
  </si>
  <si>
    <t xml:space="preserve">Заявление о подключении (технологическом присоединении) </t>
  </si>
  <si>
    <t xml:space="preserve">Договор о подключении (технологическом присоединении) </t>
  </si>
  <si>
    <t>Местоположение точек подключения</t>
  </si>
  <si>
    <t>Исполнение договора о подключении</t>
  </si>
  <si>
    <t>Задолженность заявителя по договору о подключении на отчетную дату, тыс. руб. (без НДС)</t>
  </si>
  <si>
    <t>Приложение 1</t>
  </si>
  <si>
    <t>Приложение 2</t>
  </si>
  <si>
    <t>Приложение 4</t>
  </si>
  <si>
    <t>Приложение 5</t>
  </si>
  <si>
    <t>Приложение 6</t>
  </si>
  <si>
    <t>Приложение 8</t>
  </si>
  <si>
    <t>Приложение 9</t>
  </si>
  <si>
    <t>Составляющие расходов</t>
  </si>
  <si>
    <t xml:space="preserve">уточнение стоимости по результатам утвержденной проектно-сметной документации
</t>
  </si>
  <si>
    <t>уточнения стоимости по результатам конкурсов, заключенных договоров (закупочных процедур)</t>
  </si>
  <si>
    <t>Прочие (указать конкретно)</t>
  </si>
  <si>
    <t>Отклонения</t>
  </si>
  <si>
    <t>Пояснения в случае наличия отклонений от плана</t>
  </si>
  <si>
    <t>2019 год</t>
  </si>
  <si>
    <t>Наименование мероприятия, адрес объекта</t>
  </si>
  <si>
    <t>Единица измерения</t>
  </si>
  <si>
    <t>Объемные показатели: протяженность, площадь, объем, мощность и т.д.</t>
  </si>
  <si>
    <t>Реализация мероприятий по годам, нат. ед.</t>
  </si>
  <si>
    <t>Реализация мероприятий по годам, тыс. руб. (без НДС)</t>
  </si>
  <si>
    <t>1.1.</t>
  </si>
  <si>
    <t>1.2.</t>
  </si>
  <si>
    <t>2.1.</t>
  </si>
  <si>
    <t>2.2.</t>
  </si>
  <si>
    <t>План</t>
  </si>
  <si>
    <t>Факт</t>
  </si>
  <si>
    <t xml:space="preserve"> Контроль за соответствием фактически выполненных мероприятий инвестиционной программы мероприятиям, предусмотренным инвестиционной программой при ее утверждении в сфере водоснабжения</t>
  </si>
  <si>
    <t>Ед.измер.</t>
  </si>
  <si>
    <t>Всего, тыс. руб.</t>
  </si>
  <si>
    <t>тыс. руб.</t>
  </si>
  <si>
    <t>Источники финансирования</t>
  </si>
  <si>
    <t>Расходы на реализацию инвестиционной программы по годам реализации (тыс. руб., без НДС)</t>
  </si>
  <si>
    <t>Собственные средства</t>
  </si>
  <si>
    <t xml:space="preserve"> 1.1</t>
  </si>
  <si>
    <t xml:space="preserve"> 1.2</t>
  </si>
  <si>
    <t xml:space="preserve"> 1.3</t>
  </si>
  <si>
    <t>средства, полученные за счет платы за подключение</t>
  </si>
  <si>
    <t xml:space="preserve"> 1.4</t>
  </si>
  <si>
    <t>прочие собственные средства, в т.ч. средства от эмиссии ценных бумаг</t>
  </si>
  <si>
    <t>Привлеченные средства</t>
  </si>
  <si>
    <t xml:space="preserve"> 2.1</t>
  </si>
  <si>
    <t>кредиты</t>
  </si>
  <si>
    <t>справочно: проценты по кредиту</t>
  </si>
  <si>
    <t xml:space="preserve"> 2.2</t>
  </si>
  <si>
    <t>займы организаций</t>
  </si>
  <si>
    <t xml:space="preserve"> 2.3</t>
  </si>
  <si>
    <t>прочие привлеченные средства</t>
  </si>
  <si>
    <t>Бюджетное финансирование</t>
  </si>
  <si>
    <t>ИТОГО по программе</t>
  </si>
  <si>
    <t>Наименование мероприятия/адрес объекта</t>
  </si>
  <si>
    <t>Источник финансирования</t>
  </si>
  <si>
    <t>Технологическое обоснование</t>
  </si>
  <si>
    <t>Выполнение целевых показателей</t>
  </si>
  <si>
    <t>Плановый период начала реализации мероприятия</t>
  </si>
  <si>
    <t>Плановый период окончания реализации мероприятия, ввод в эксплуатацию</t>
  </si>
  <si>
    <t>Фактический период начала реализации мероприятия</t>
  </si>
  <si>
    <t>Фактический период окончания реализации мероприятия, ввод в эксплуатацию</t>
  </si>
  <si>
    <t>План реализации мероприятий по годам</t>
  </si>
  <si>
    <t>ФИО, должность, контактный телефон</t>
  </si>
  <si>
    <r>
      <t>кВт*ч/м</t>
    </r>
    <r>
      <rPr>
        <vertAlign val="superscript"/>
        <sz val="10"/>
        <color theme="1"/>
        <rFont val="Times New Roman"/>
        <family val="1"/>
        <charset val="204"/>
      </rPr>
      <t>3</t>
    </r>
  </si>
  <si>
    <t>Удельный расход электрической энергии, потребляемой в технологическом процессе подготовки и транспортировки питьевой воды, на единицу объема воды, отпускаемой в сеть</t>
  </si>
  <si>
    <t>Доля потерь воды в централизованных системах водоснабжения при ее транспортировке в общем объеме, поданной в водопроводную сеть</t>
  </si>
  <si>
    <t>% от полезного отпуска</t>
  </si>
  <si>
    <t>Количество перерывов в подаче воды, произошедших в результате аварий, повреждений и иных технологических нарушений в расчете на протяженность водопроводной сети в год</t>
  </si>
  <si>
    <t>ед./км.</t>
  </si>
  <si>
    <t>Доля проб питьевой воды, подаваемой с источников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</si>
  <si>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</si>
  <si>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Протяженность сети, п.м</t>
  </si>
  <si>
    <t>Ставка тарифа за протяженность сети, тыс. руб./п.м (без НДС)</t>
  </si>
  <si>
    <t>в том числе, просроченная задолженность заявителя по договору о подключении на отчетную дату, тыс. руб. (без НДС)</t>
  </si>
  <si>
    <t xml:space="preserve"> Контроль  расходования средств, полученных за счет платы за подключение (технологическое присоединение) к системе водоснабжения</t>
  </si>
  <si>
    <t>Размер фактической оплаты заявителем платы за подключение в течение отчетного периода, тыс. руб. (без НДС)</t>
  </si>
  <si>
    <t>Количество аварий на системах коммунальной инфраструктуры(повреждений)</t>
  </si>
  <si>
    <t>ед.</t>
  </si>
  <si>
    <t>Протяженность сетей водоснабжения</t>
  </si>
  <si>
    <t>км.</t>
  </si>
  <si>
    <t>Объем потерь</t>
  </si>
  <si>
    <t>тыс. м3</t>
  </si>
  <si>
    <t>Объем отпуска в сеть</t>
  </si>
  <si>
    <t>5.1.</t>
  </si>
  <si>
    <t>5.2.</t>
  </si>
  <si>
    <t>Количество проб питьевой воды в распределительной водопроводной сети, отобранных по результатам производственного контроля качества питьевой воды, не соответствующих установленным требованиям</t>
  </si>
  <si>
    <t>Общее количество отобранных проб</t>
  </si>
  <si>
    <t>4.2.</t>
  </si>
  <si>
    <t>4.1.</t>
  </si>
  <si>
    <t>3.1.</t>
  </si>
  <si>
    <t>3.2.</t>
  </si>
  <si>
    <t>тыс. кВт*ч</t>
  </si>
  <si>
    <r>
      <t>тыс.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</si>
  <si>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Общий объем питьевой воды, в отношении которой осуществляется водоподготовка</t>
  </si>
  <si>
    <t>Общее количество электрической энергии</t>
  </si>
  <si>
    <t>Количество проб питьевой воды, отобранных по результатам производственного контроля, не соответствующих установленным требованиям</t>
  </si>
  <si>
    <t>Год</t>
  </si>
  <si>
    <t>Приложение 7</t>
  </si>
  <si>
    <t>i</t>
  </si>
  <si>
    <t>начало реализации инвестиционной программы</t>
  </si>
  <si>
    <t>i -</t>
  </si>
  <si>
    <t>i+1</t>
  </si>
  <si>
    <t>i+..n</t>
  </si>
  <si>
    <t xml:space="preserve">ВСЕГО </t>
  </si>
  <si>
    <t>Фактические показатели реализация мероприятий по годам</t>
  </si>
  <si>
    <t>Контроль за достижением плановых значений показателей инвестиционной программы, достижение которых предусмотрено в результате реализации соответствующих мероприятий инвестиционной программы</t>
  </si>
  <si>
    <t>Контроль исполнения финансового плана утвержденной инвестиционной программы в сфере водоснабжения</t>
  </si>
  <si>
    <t>(наименование организации)</t>
  </si>
  <si>
    <t>(наименование инвестиционной программы, реквизиты правового акта, с указанием реквизитов вносимых изменений)</t>
  </si>
  <si>
    <t>Бюджетные средства</t>
  </si>
  <si>
    <t>10</t>
  </si>
  <si>
    <t>11</t>
  </si>
  <si>
    <t xml:space="preserve">Доходы от реализации инвестиционной программы (тыс. руб., без НДС) </t>
  </si>
  <si>
    <t>Доходы от установленного тарифа на подключение, тыс. руб. (оплачено)</t>
  </si>
  <si>
    <t>12</t>
  </si>
  <si>
    <t>Контроль за соответствием источников финансирования фактически выполненных мероприятий инвестиционной программы финансовому плану в сфере водоснабжения</t>
  </si>
  <si>
    <t>Сведения о наличии обосновывающих и подтверждающих документов в сфере водоснабжения</t>
  </si>
  <si>
    <t>Контроль обоснованности произведенных расходов в сфере водоснабжения</t>
  </si>
  <si>
    <t>Контроль за соблюдением сроков выполнения мероприятий инвестиционной программы в сфере водоснабжения</t>
  </si>
  <si>
    <t>Перечень подключаемых объектов в период реализации инвестиционной программы в сфере водоснабжения</t>
  </si>
  <si>
    <t>ВСЕГО</t>
  </si>
  <si>
    <t>Стоимость работ по КС-3, КС-2, актам выполненных работ, тыс. руб. (без НДС)</t>
  </si>
  <si>
    <t>Стоимость по акту сдачи приемки ПИР, тыс. руб. (без НДС)</t>
  </si>
  <si>
    <t>Финансовые потребности всего, тыс. руб. (без НДС)</t>
  </si>
  <si>
    <t>Фактически подключенная нагрузка, м3/сутки</t>
  </si>
  <si>
    <t>Планируемая подключаемая нагрузка, м3/сутки</t>
  </si>
  <si>
    <t>Прочие источники финансирования (указать источник)</t>
  </si>
  <si>
    <t>Итого</t>
  </si>
  <si>
    <t>Итого по программе</t>
  </si>
  <si>
    <t>Подключаемая нагрузка*</t>
  </si>
  <si>
    <t>*</t>
  </si>
  <si>
    <t>Ставка тарифа за подключаемую (технологически присоединяемую) нагрузку, руб./м3/сут (без НДС)</t>
  </si>
  <si>
    <t>куб.м./сут</t>
  </si>
  <si>
    <t>8.1.</t>
  </si>
  <si>
    <t>Доходы от установленного тарифа на подключение, тыс. руб. (начислено), в том числе:</t>
  </si>
  <si>
    <t>за подключаему нагрузку</t>
  </si>
  <si>
    <t>8.2.</t>
  </si>
  <si>
    <t>за протяженность сети</t>
  </si>
  <si>
    <t>1.1.1</t>
  </si>
  <si>
    <t>результаты переоценки основных средств и нематериальных активов</t>
  </si>
  <si>
    <t>капитальные вложения (инвестиции), финансируемые за счет нормативной прибыли</t>
  </si>
  <si>
    <t>амортизационные отчисления, в т.ч.:</t>
  </si>
  <si>
    <t>экономию расходов, достигнутую регулируемой организацией в результате реализации мероприятий инвестиционной программы</t>
  </si>
  <si>
    <t>экономию средств, достигнутую регулируемой организацией в результате снижения расходов</t>
  </si>
  <si>
    <t xml:space="preserve"> 1.5</t>
  </si>
  <si>
    <t xml:space="preserve"> 1.6</t>
  </si>
  <si>
    <t>Доходы от установленного тарифа на питьевую воду в части инвестиционной программы (начислено)</t>
  </si>
  <si>
    <t>Доходы от установленного тарифа на питьевую воду в части инвестиционной программы (оплачено)</t>
  </si>
  <si>
    <t>Чистый денежный поток (стр.6+стр.8-стр.5)</t>
  </si>
  <si>
    <t>Характеристика мероприятия, объемные показатели, единицы измерения</t>
  </si>
  <si>
    <t>Размер платы за протяженность сети, тыс. руб. (без НДС)</t>
  </si>
  <si>
    <t>Размер платы за подключаемую нагрузку, тыс. руб. (без НДС)</t>
  </si>
  <si>
    <t>Всего расходов, тыс. руб. (без НДС)</t>
  </si>
  <si>
    <t>Приложение 10</t>
  </si>
  <si>
    <t>Приложение 3</t>
  </si>
  <si>
    <t>№  п/п</t>
  </si>
  <si>
    <t>Наименование мероприятия, по которым возникла экономия расходов</t>
  </si>
  <si>
    <t>Наименование источника финансирования</t>
  </si>
  <si>
    <t>в результате проведения закупок</t>
  </si>
  <si>
    <t>в результате реализации мероприятия инвестиционной программы</t>
  </si>
  <si>
    <t>в результате выполнения инженерных изысканий и (или) подготовки проектной документации и (или) рабочей документации объектов капитального строительства</t>
  </si>
  <si>
    <t>Документы, обосновывающие возникновение экономии</t>
  </si>
  <si>
    <t>Отклонение</t>
  </si>
  <si>
    <t>1. Экономия инвестиционных расходов</t>
  </si>
  <si>
    <t>2. Направление экономии инвестиционных расходов</t>
  </si>
  <si>
    <t>Величина экономии, направленной на реализацию мероприяти, тыс. руб.</t>
  </si>
  <si>
    <t xml:space="preserve">Документы, подтверждающие направление экономии на реализацию </t>
  </si>
  <si>
    <t>Наименование мероприятия, на которое направлена экономия расходов</t>
  </si>
  <si>
    <t>Протяженность</t>
  </si>
  <si>
    <t>Нагрузка</t>
  </si>
  <si>
    <t>подключаемая нагрузка соответствует нагрузке, указанной в приложении 9</t>
  </si>
  <si>
    <t>Подключаемая нагрузка, м3/сут (по договорам)</t>
  </si>
  <si>
    <t>Диаметр, мм</t>
  </si>
  <si>
    <t>Общий размер платы за подключение, тыс. руб. (без НДС) (графа 12+графа 15)</t>
  </si>
  <si>
    <t>Реквизиты акта о подключении (дата, номер)</t>
  </si>
  <si>
    <t xml:space="preserve">в результате реализации мероприятия инвестиционной программы (самостоятельно)
</t>
  </si>
  <si>
    <t xml:space="preserve">прочие </t>
  </si>
  <si>
    <t>Плановый период реализации мероприятия (в  соотвтетвии с  утвержденной ИП)</t>
  </si>
  <si>
    <t>Основания для направления экономии инвестиционных расходов на мероприятие</t>
  </si>
  <si>
    <t>Таблица 1. Перечень подключаемых частных абонентов (физические  лица)</t>
  </si>
  <si>
    <t>Планируемая подключаемая нагрузка, м3/сутки (по   договору)</t>
  </si>
  <si>
    <t>Таблица 3. Перечень подключаемых объектов с присоединенной нагрузкой более 250 куб. м/сутки по водоснабжению (индивидуальная плата за  подключение)</t>
  </si>
  <si>
    <t xml:space="preserve">Реквизиты приказа ДГРТ об установления ИПЗП </t>
  </si>
  <si>
    <t xml:space="preserve"> 1.7</t>
  </si>
  <si>
    <t>лизинг</t>
  </si>
  <si>
    <t>Наименование источника финансирования (в соотвтетвии с  утвержденной ИП)</t>
  </si>
  <si>
    <t>Дата и номер КС-3, КС-2, актов выполненных работ, актов скрытых  работ</t>
  </si>
  <si>
    <t>Реквизиты заявителя</t>
  </si>
  <si>
    <t xml:space="preserve">Таблица 2. Перечень подключаемых объектов (организации, индивидуальные предприниматели), не превышающей 250 куб. м/сутки по водоснабжению </t>
  </si>
  <si>
    <t>2020 год</t>
  </si>
  <si>
    <t>2021 год</t>
  </si>
  <si>
    <t>2022 год</t>
  </si>
  <si>
    <t>2023 год</t>
  </si>
  <si>
    <t>Муниципальное унитарное предприятие муниципального образования город Горячий Ключ "Водоканал"</t>
  </si>
  <si>
    <t>Устройство железобетонных ограждений 1-й зоны санитарной охраны артезианских скважин пос. Военсовхоз скв. №36233/2</t>
  </si>
  <si>
    <t>амортизация</t>
  </si>
  <si>
    <t>Устройство железобетонных ограждений 1-й зоны санитарной охраны артезианских скважин пос. Первомайский скв.          № 26818</t>
  </si>
  <si>
    <t>Устройство железобетонных ограждений 1-й зоны санитарной охраны артезианских скважин ст. Суздальская скв. №46993</t>
  </si>
  <si>
    <t>Устройство железобетонных ограждений 1-й зоны санитарной охраны артезианских скважин ст. Мартанская скв. № 6237</t>
  </si>
  <si>
    <t>Устройство железобетонных ограждений 1-й зоны санитарной охраны артезианских скважин ст. Бакинская скв. № 2414</t>
  </si>
  <si>
    <t>Устройство железобетонных ограждений 1-й зоны санитарной охраны артезианских скважин пос. Первомайский скв. № 6651</t>
  </si>
  <si>
    <t>Устройство железобетонных ограждений 1-й зоны санитарной охраны артезианских скважин пос. Приреченский скв. № 65742</t>
  </si>
  <si>
    <t>Устройство железобетонных ограждений 1-й зоны санитарной охраны артезианских скважин ст. Черноморская скв. № 36235</t>
  </si>
  <si>
    <t>Строительство двух резервуаров чистой воды объемом по 1000 м3, а территории водозабора № 2 ул. Ярославского,132</t>
  </si>
  <si>
    <t>Реконструкция водопровода от водозабора № 2 до резервуара чистой воды по ул Хадыженской с увеличением диаметра трубопровода до Ду 200 мм, протяженностью 2073,8 м</t>
  </si>
  <si>
    <t>плата за подкл.</t>
  </si>
  <si>
    <t>Реконструкция водопровода по ул. Ярославского от автовокзала до перекрестка ул. Ярославского-ул. Герцена  с увеличением диаметра трубопровода до Ду  800мм , протяженностью 609,6 м</t>
  </si>
  <si>
    <t>Реконструкция водопровода по ул. Ярославского от водозабора №2 до въезда в МКР Курортный с увеличением диаметра трубопровода до Ду  800мм , протяженностью 355,6м</t>
  </si>
  <si>
    <t>Реконструкция водопровода  сот насосной станции № 4 до ул. Первомайской с увеличением диаметра трубопровода до Ду 200 мм, протяженностью 3325 м</t>
  </si>
  <si>
    <t>Реконструкция водопровода  с увеличением диаметра трубопровода до Ду  560 мм , протяженностью 1700 м от водозабора №2 до ул. Транспортная</t>
  </si>
  <si>
    <t>Берение артезанской скважины на Саратовском водозаборе №3 с дебитом 60м3/час</t>
  </si>
  <si>
    <t>Реконструкция РЧВ на ул. Курортной г. Горячий Ключ</t>
  </si>
  <si>
    <t>Реконструкция РЧВ на ул. Первомайской г. Горячий Ключ</t>
  </si>
  <si>
    <t>Реконструкция РЧВ в р-не Заречье г. Горячий Ключ</t>
  </si>
  <si>
    <t>Оценка запасов  подземных вод для водоснабжения г. Горячий Ключ с целью дальнейшего увеличения производительности водозаборных сооружений</t>
  </si>
  <si>
    <t>-</t>
  </si>
  <si>
    <t>плата за подключение</t>
  </si>
  <si>
    <t xml:space="preserve">Реконструкция водопровода  от водозабора №2 до резервуара чистой воды по ул. Хадыженской с увеличением диаметра трубопровода до Ду 200 мм , протяженностью 2073,8 м </t>
  </si>
  <si>
    <t xml:space="preserve">Реконструкция водопровода от нсосной станции №4 до ул. Первомайской  с увеличением диаметра трубопровода до Ду  200 мм , протяженностью 3325 м </t>
  </si>
  <si>
    <t>Строительство 2-х резервуаров чистой воды объемом до 1000м3 на территории водозабора № 2 ул. Ярославского 132</t>
  </si>
  <si>
    <t xml:space="preserve"> м3</t>
  </si>
  <si>
    <t>м</t>
  </si>
  <si>
    <t>Бурение артезанской скважины на Саратовском водозаборе №3 с дебитом 60м3/час</t>
  </si>
  <si>
    <t>м3/час</t>
  </si>
  <si>
    <t>м3</t>
  </si>
  <si>
    <t>Реконструкция РЧВ в районе Заречье  г. Горячий Ключ</t>
  </si>
  <si>
    <t>Оценка запасов подземных вод для водоснабжения МО г. Горячий Ключ с целью дальнейшего увеличения производительности воозаборных сооружений</t>
  </si>
  <si>
    <t>шт</t>
  </si>
  <si>
    <t>Устройство железобетонных ограждений 1-й зоны санитарной охраны артезианских скважин ст. Бакинская  скв. № 2414</t>
  </si>
  <si>
    <t>Устройство железобетонных ограждений 1-й зоны санитарной охраны артезианских скважин ст. Мартанская  скв. № 6237</t>
  </si>
  <si>
    <t>Устройство железобетонных ограждений 1-й зоны санитарной охраны артезианских скважин ст. Черноморская  скв. № 36235</t>
  </si>
  <si>
    <t>Устройство железобетонных ограждений 1-й зоны санитарной охраны артезианских скважин пос. Первомайский  скв. №6651</t>
  </si>
  <si>
    <t>Устройство железобетонных ограждений 1-й зоны санитарной охраны артезианских скважин пос. Приреченский  скв. №65742</t>
  </si>
  <si>
    <t>Оценка запасов подземных вод для водоснабжения г. Горячий Ключ с целью дальнейшего увеличения производительности водозаборных сооружений</t>
  </si>
  <si>
    <t>2кв.</t>
  </si>
  <si>
    <t>2кв.2019г.</t>
  </si>
  <si>
    <t>3кв.</t>
  </si>
  <si>
    <t>3кв.2019г.</t>
  </si>
  <si>
    <t>ПНД 355,6м, ду 800мм</t>
  </si>
  <si>
    <t>4кв.</t>
  </si>
  <si>
    <t>4кв.2019г.</t>
  </si>
  <si>
    <t>2кв.2020г.</t>
  </si>
  <si>
    <t>3кв.2020г</t>
  </si>
  <si>
    <t>4кв.2020</t>
  </si>
  <si>
    <t>4кв.2020г.</t>
  </si>
  <si>
    <t>4кв.2021г.</t>
  </si>
  <si>
    <t xml:space="preserve">Реконструкция водопровода  от насосной станции №4 до ул. Первомайской свеличением диаметра трубопровода до Ду  200 мм , протяженностью 3325 м </t>
  </si>
  <si>
    <t>4кв.2022г.</t>
  </si>
  <si>
    <t>Реконструкция РЧВ в р-не Заречье  г. Горячий Ключ</t>
  </si>
  <si>
    <t>Строительство 2-х резервуаров чистой воды объемом по 1000м3  на территории водозабора №2 по ул. Ярославского 132</t>
  </si>
  <si>
    <t>2000м3</t>
  </si>
  <si>
    <t>4кв.2023г.</t>
  </si>
  <si>
    <t xml:space="preserve">Реконструкция водопровода  от водозабора №2 до резервуара чистой воды по ул. Хадыженской  с увеличением диаметра трубопровода до Ду  200 мм , протяженностью 2073,8 м </t>
  </si>
  <si>
    <t>2019г.</t>
  </si>
  <si>
    <t>2020г.</t>
  </si>
  <si>
    <t>2021г.</t>
  </si>
  <si>
    <t>снижение уд.расхода эл. энергии по причине установки устройств плавного пуска, частотных устройств для запуска нас. оборудования, и замены насосов на энергосберегающие по скв.12, ДДУ ст. Саратовская</t>
  </si>
  <si>
    <t xml:space="preserve">значение ниже планового по причине проведения предприятием  капремонта и реконструкции сетей </t>
  </si>
  <si>
    <t>актуализация схемы водоснабжения</t>
  </si>
  <si>
    <t>Увеличение количества отобранных проб произошло вследствие отбора проб из разводящей сети после проведения ремонтных работ на сетях</t>
  </si>
  <si>
    <t xml:space="preserve"> Превышение содержания железа в источниках водоснабжения</t>
  </si>
  <si>
    <t>увеличение показателя в связи с превышением содержания железа в источниках водоснабжения</t>
  </si>
  <si>
    <t>увеличение потерь воды трубопроводами в сравнении с плановыми показателями вследствие  значительного износа сетей</t>
  </si>
  <si>
    <t>увеличение объема вследствие поверки приборов и учета подключения новых абонентов</t>
  </si>
  <si>
    <t>ИП №2 "Мероприятия, связанные с подключением перспективных абонентов"</t>
  </si>
  <si>
    <t>Корректировка инвестиционной программы МУП МО г. Горячий Ключ "Водоканал" по реконструкции объектов централизованных систем водоснабжения и водоотведения муниципального образования город Горячий Ключ на 2019-2023 годы, утвержденная постановлением администрации МО г. Горячий Ключ от 30.10.2018г. №2067, постановление администрации МО г. Горячий Ключ от 20.11.2019 №2183</t>
  </si>
  <si>
    <t>в результате подорожания сметной стоимости по сравнению с 2019 годом</t>
  </si>
  <si>
    <t>итого 2022</t>
  </si>
  <si>
    <t>всего:</t>
  </si>
  <si>
    <t>2022г.</t>
  </si>
  <si>
    <t>2023г.</t>
  </si>
  <si>
    <t>г. Горячий Ключ, ул. Терешковой, д.57</t>
  </si>
  <si>
    <t>г. Горячий Ключ, ул. Лазурная, 50</t>
  </si>
  <si>
    <t>п.Кутаис, ул.Чкалова, д.9</t>
  </si>
  <si>
    <t>ст.Бакинская, ул.Овражная, д.10</t>
  </si>
  <si>
    <t>г.Горячий Ключ, пер.Цветочный, корп.А, д.1</t>
  </si>
  <si>
    <t>ст.Бакинская, ул.Ленина кадастр номер 23:41:0102001:3893</t>
  </si>
  <si>
    <t>Акопян А.А.</t>
  </si>
  <si>
    <t>Малахов А.Ю.</t>
  </si>
  <si>
    <t>Пигарев С.Н.</t>
  </si>
  <si>
    <t>Шнайдер Н.А.</t>
  </si>
  <si>
    <t>Андреева С.В.</t>
  </si>
  <si>
    <t>Шевцов В.А.</t>
  </si>
  <si>
    <t>Щадей И.М.</t>
  </si>
  <si>
    <t>ст.Суздальская, ул.Молодежная, корп.В, д.21</t>
  </si>
  <si>
    <t>Волкова Т.И.</t>
  </si>
  <si>
    <t>г.Горячий Ключ, ул.Дружбы, корп.Б, д.59</t>
  </si>
  <si>
    <t>Перянова Е.А.</t>
  </si>
  <si>
    <t>г.Горячий Ключ, Кунпанова поляна, ул.Западная</t>
  </si>
  <si>
    <t>Трутнева Л.Г.</t>
  </si>
  <si>
    <t>г.Горячий Ключ,  ул.Мира, 28/2</t>
  </si>
  <si>
    <t>22.03.23 №32</t>
  </si>
  <si>
    <t>21.03.23 №31</t>
  </si>
  <si>
    <t>25.01.23 №2</t>
  </si>
  <si>
    <t>30.01.23 №6</t>
  </si>
  <si>
    <t>01.02.23 №8</t>
  </si>
  <si>
    <t>06.02.23 №10</t>
  </si>
  <si>
    <t>08.02.23 №11</t>
  </si>
  <si>
    <t>16.02.23 №16</t>
  </si>
  <si>
    <t>20.03.23 №26</t>
  </si>
  <si>
    <t>20.03.23 №27</t>
  </si>
  <si>
    <t>Перваков С.А.</t>
  </si>
  <si>
    <t>ст. Саратовская, Объездная, д.2</t>
  </si>
  <si>
    <t>28.03.23 №35</t>
  </si>
  <si>
    <t>Полевичко В.Н.</t>
  </si>
  <si>
    <t>г.Горячий Ключ, ул. Гоголя, корп.А., д.79</t>
  </si>
  <si>
    <t>24.03.23 №34</t>
  </si>
  <si>
    <t>Соловьева О.Ю.</t>
  </si>
  <si>
    <t>г.Горячий Ключ, Кунпанова поляна, ул.Грибная, д.482</t>
  </si>
  <si>
    <t>28.03.23 №36</t>
  </si>
  <si>
    <t>Овсянников Е.А.</t>
  </si>
  <si>
    <t>22.03.23 №3/1</t>
  </si>
  <si>
    <t>ст.Саратовская, ул.Заречная, д.38</t>
  </si>
  <si>
    <t>Марущенко В.П.</t>
  </si>
  <si>
    <t>22.04.21 №46</t>
  </si>
  <si>
    <t>Мягкий В.В.</t>
  </si>
  <si>
    <t>г.Горячий Ключ, ул.Дружбы, корп.А, д.102</t>
  </si>
  <si>
    <t>г.Горячий Ключ, ул.Восточная, корп.А, д.17</t>
  </si>
  <si>
    <t>24.11.22 №199</t>
  </si>
  <si>
    <t>Шапорева Л.В.</t>
  </si>
  <si>
    <t>г.Горячий Ключ, пер.Первый, д.4</t>
  </si>
  <si>
    <t>15.11.22 №193</t>
  </si>
  <si>
    <t>Милина Н.У.</t>
  </si>
  <si>
    <t>ст.Суздальская, ул.Молодежная, корп.А, д.31</t>
  </si>
  <si>
    <t>12.01.23 №5</t>
  </si>
  <si>
    <t>Васик П.Д.</t>
  </si>
  <si>
    <t>п.Первомайский,  ул. Терешковой, корп.А, д.15</t>
  </si>
  <si>
    <t>25.01.23 №3</t>
  </si>
  <si>
    <t>г. Горячий Ключ, ул. Звездная, д. 5</t>
  </si>
  <si>
    <t>31.01.23 №7</t>
  </si>
  <si>
    <t>Ергунова О.И.</t>
  </si>
  <si>
    <t>п.Первомайский,  ул. Белоусова, корп.А, д.4</t>
  </si>
  <si>
    <t>15.02.23 №14</t>
  </si>
  <si>
    <t>Ситкин С.А.</t>
  </si>
  <si>
    <t>г.Горячий Ключ, пер.Восточный, 14А</t>
  </si>
  <si>
    <t>Куцов С.И.</t>
  </si>
  <si>
    <t>г.Горячий Ключ, ул.Пушкина, 2А</t>
  </si>
  <si>
    <t>15.02.23 №13</t>
  </si>
  <si>
    <t>Хорошайло А.А.</t>
  </si>
  <si>
    <t>Поддубный А.Л.</t>
  </si>
  <si>
    <t>г.Горячий Ключ, ул.Комсомольская, д.2</t>
  </si>
  <si>
    <t>13.03.23 №20</t>
  </si>
  <si>
    <t>Николаев В.М.</t>
  </si>
  <si>
    <t>п.Первомайский, ул.Подгорная, д.18</t>
  </si>
  <si>
    <t>15.03.23 №24</t>
  </si>
  <si>
    <t>Юркин Ю.И.</t>
  </si>
  <si>
    <t>г.Горячий Ключ, ул.Совхозная, корп.А, д.17</t>
  </si>
  <si>
    <t>14.03.23 №21</t>
  </si>
  <si>
    <t>Головатенко В.В.</t>
  </si>
  <si>
    <t>г.Горячий Ключ, ул.Красная, д.5</t>
  </si>
  <si>
    <t>14.03.23 №22</t>
  </si>
  <si>
    <t>Усатенко О.Д.</t>
  </si>
  <si>
    <t>г.Горячий Ключ, пер.Нефтянников, д.12</t>
  </si>
  <si>
    <t>20.03.23 №25</t>
  </si>
  <si>
    <t>г.Горячий Ключ, пер.Нефтянников, д.12/1</t>
  </si>
  <si>
    <t>21.03.23 №30</t>
  </si>
  <si>
    <t>Жукова И.В.</t>
  </si>
  <si>
    <t>ст.Имеретинская, пер.Линейный, д.1</t>
  </si>
  <si>
    <t>21.03.23 №29</t>
  </si>
  <si>
    <t>Колпаков Ю.А.</t>
  </si>
  <si>
    <t>Юшко А.А.</t>
  </si>
  <si>
    <t>г. Горячий Ключ, ул. Ярославского, 130А</t>
  </si>
  <si>
    <t>24.01.23 №1</t>
  </si>
  <si>
    <t>Аракелян А.А.</t>
  </si>
  <si>
    <t>г.Горячий Ключ, ул.Псекупская</t>
  </si>
  <si>
    <t>06.02.23 №2</t>
  </si>
  <si>
    <t>МБУ "ЦРЭС"</t>
  </si>
  <si>
    <t>ст. Бакинская, кладбище</t>
  </si>
  <si>
    <t>29.03.23 №3/2</t>
  </si>
  <si>
    <t>ООО Сомнеум груп</t>
  </si>
  <si>
    <t>г. Горячий Ключ, ул.Объездная, д.8/1</t>
  </si>
  <si>
    <t>13.04.23 №4</t>
  </si>
  <si>
    <t>ООО Панорама МК</t>
  </si>
  <si>
    <t>ст.Саратовская, ул.Бакинская, д.3Б</t>
  </si>
  <si>
    <t>29.05.23 №6</t>
  </si>
  <si>
    <t>Леонов И.О.</t>
  </si>
  <si>
    <t>ст.Бакинская, ул.Северная, д.4Б</t>
  </si>
  <si>
    <t>16.02.23 №15</t>
  </si>
  <si>
    <t>Парциков Л.Л.</t>
  </si>
  <si>
    <t>ст.Саратовская, ул.Индустриальная</t>
  </si>
  <si>
    <t>28.02.23 №17</t>
  </si>
  <si>
    <t>г. Горячий Ключ, ул.Закруткина, д.61Б</t>
  </si>
  <si>
    <t>03.03.23 №18</t>
  </si>
  <si>
    <t>Позиев В.А.</t>
  </si>
  <si>
    <t>г. Горячий Ключ, ул.Калинина, 66</t>
  </si>
  <si>
    <t>09.03.23 №19</t>
  </si>
  <si>
    <t>Гурщенко В.И.</t>
  </si>
  <si>
    <t>г. Горячий Ключ, ул.Ключевая, д.6А</t>
  </si>
  <si>
    <t>15.03.23 №23</t>
  </si>
  <si>
    <t>Горбунова И.А.</t>
  </si>
  <si>
    <t>г.Горячий Ключ, ул. Пролетарская, д.29/1</t>
  </si>
  <si>
    <t>г.Горячий Ключ, ул. Пролетарская, д.29/2</t>
  </si>
  <si>
    <t>Шапорева Н.И.</t>
  </si>
  <si>
    <t>г.Горячий Ключ,  ул.Матросова, 28/2</t>
  </si>
  <si>
    <t>23.03.23 №33</t>
  </si>
  <si>
    <t>Олейник Н.П.</t>
  </si>
  <si>
    <t>ст.Суздальская, ул.Комсомольская, д.5Б</t>
  </si>
  <si>
    <t>30.03.23 №37</t>
  </si>
  <si>
    <t>Асрян М.Ш.</t>
  </si>
  <si>
    <t>г. Горячий Ключ, ул. Восточная, д.1У</t>
  </si>
  <si>
    <t>01.04.23 №38</t>
  </si>
  <si>
    <t>Вовченко В.В.</t>
  </si>
  <si>
    <t>г. Горячий Ключ, п.Кунпанова поляна, ул. Больничная, д.141</t>
  </si>
  <si>
    <t>05.04.23 №39</t>
  </si>
  <si>
    <t>Ковтун М.В.</t>
  </si>
  <si>
    <t>г. Горячий Ключ, пер.Безымянный, д.4А</t>
  </si>
  <si>
    <t>10.04.23 №39</t>
  </si>
  <si>
    <t>Жданова И.Л.</t>
  </si>
  <si>
    <t>ст.Саратовская, ул.Луговая, д.2А</t>
  </si>
  <si>
    <t>10.04.23 №40</t>
  </si>
  <si>
    <t>Девятова Л.А.</t>
  </si>
  <si>
    <t>х.Сорокин, ул.Широкая, д.20А</t>
  </si>
  <si>
    <t>11.04.23 №41</t>
  </si>
  <si>
    <t>Аксенченко А.А.</t>
  </si>
  <si>
    <t>п.Кутаис, ул.Ленина, д.43</t>
  </si>
  <si>
    <t>11.04.23 №42</t>
  </si>
  <si>
    <t>Горнова Ю.Н.</t>
  </si>
  <si>
    <t>ст.Саратовская, ул.Безымянная, д.5</t>
  </si>
  <si>
    <t>11.04.23 №43</t>
  </si>
  <si>
    <t>Гнедина О.Л.</t>
  </si>
  <si>
    <t>п.Кутаис, ул.Ноавая, д.11</t>
  </si>
  <si>
    <t>12.04.23 №44</t>
  </si>
  <si>
    <t>Мовсесян Д.Г.</t>
  </si>
  <si>
    <t>г.Горячий Ключ, ул.Жлобы, д.19</t>
  </si>
  <si>
    <t>12.04.23 №45</t>
  </si>
  <si>
    <t>Берсенев М.В.</t>
  </si>
  <si>
    <t>ст.Суздальская, ул.Набережная, д.14А</t>
  </si>
  <si>
    <t>20.04.23 №46</t>
  </si>
  <si>
    <t>Дзибова Е.В.</t>
  </si>
  <si>
    <t>г.Горячий Ключ, ул.Л.Чайкиной, д.16А</t>
  </si>
  <si>
    <t>20.04.23 №47</t>
  </si>
  <si>
    <t>Пищалкин Л.В.</t>
  </si>
  <si>
    <t>г.Горячий Ключ, ул.Шевченко</t>
  </si>
  <si>
    <t>21.04.23 №48</t>
  </si>
  <si>
    <t>Логвинюк Т.П.</t>
  </si>
  <si>
    <t>г.Горячий Ключ, ул. СНТ Бриз, д.35</t>
  </si>
  <si>
    <t>27.04.23 №49</t>
  </si>
  <si>
    <t>Суханова Е.В.</t>
  </si>
  <si>
    <t>г.Горячий Ключ, ул. СНТ Бриз, д.19</t>
  </si>
  <si>
    <t>02.05.23 №50</t>
  </si>
  <si>
    <t>Вязовиков С.Ю.</t>
  </si>
  <si>
    <t>ст.Саратовская, ул.Нефтянников, д.17А</t>
  </si>
  <si>
    <t>02.05.23 №51</t>
  </si>
  <si>
    <t>Гришина О.Н.</t>
  </si>
  <si>
    <t>г.Горячий Ключ, ул.Свердлова, д.16</t>
  </si>
  <si>
    <t>04.05.23 №52</t>
  </si>
  <si>
    <t>Штанько А.В.</t>
  </si>
  <si>
    <t>г.Горячий Ключ, ул.Репина, 28</t>
  </si>
  <si>
    <t>25.05.23 №53</t>
  </si>
  <si>
    <t>Волгина Т.Ю.</t>
  </si>
  <si>
    <t>п.Приреченский, ул. Подгорная, д.5А</t>
  </si>
  <si>
    <t>25.05.23 №55</t>
  </si>
  <si>
    <t>Бочек Б.Б.</t>
  </si>
  <si>
    <t>г.Горячий Ключ, ул.Ручейная, д.2</t>
  </si>
  <si>
    <t>25.05.23 №56</t>
  </si>
  <si>
    <t>г.Горячий Ключ, ул.Ручейная, д.2В</t>
  </si>
  <si>
    <t>25.05.23 №57</t>
  </si>
  <si>
    <t>г.Горячий Ключ, ул.Ручейная, д.4</t>
  </si>
  <si>
    <t>25.05.23 №58</t>
  </si>
  <si>
    <t>г.Горячий Ключ, ул.Ручейная, д.4А</t>
  </si>
  <si>
    <t>25.05.23 №59</t>
  </si>
  <si>
    <t>Малеева А.Н.</t>
  </si>
  <si>
    <t>ст.Бакинская, ул.Ленина, д.49</t>
  </si>
  <si>
    <t>25.05.23 №60</t>
  </si>
  <si>
    <t>Коваленко Т.Н.</t>
  </si>
  <si>
    <t>г.Горячий Ключ, ул.Карбышева, д.14Б</t>
  </si>
  <si>
    <t>26.05.23 №61</t>
  </si>
  <si>
    <t>Асылбаев Р.А.</t>
  </si>
  <si>
    <t>ст.Кутаисская, ул.Приречная, д.5</t>
  </si>
  <si>
    <t>26.05.23 №62</t>
  </si>
  <si>
    <t>Ганевич Г.А.</t>
  </si>
  <si>
    <t>п.Первомайский, ул.СНТ Бриз</t>
  </si>
  <si>
    <t>30.05.23 №63</t>
  </si>
  <si>
    <t>Левин В.В.</t>
  </si>
  <si>
    <t>ст.Саратовская, ул.Остров</t>
  </si>
  <si>
    <t>30.05.23 №64</t>
  </si>
  <si>
    <t>Хайрденова А.С.</t>
  </si>
  <si>
    <t>ст.Бакинская, ул.Партизанская, д.47Б</t>
  </si>
  <si>
    <t>31.05.23 №65</t>
  </si>
  <si>
    <t>Дешура В.С.</t>
  </si>
  <si>
    <t>ст.Бакинская, ул.Партизанская, д.47А</t>
  </si>
  <si>
    <t>31.05.23 №66</t>
  </si>
  <si>
    <t>Рыжкова Е.И.</t>
  </si>
  <si>
    <t>г.Горячий Ключ, ул.Калинина, д.36</t>
  </si>
  <si>
    <t>01.06.23 №67</t>
  </si>
  <si>
    <t>Гаснова Л.Т.</t>
  </si>
  <si>
    <t>г.Горячий Ключ, ул.Репина, 21</t>
  </si>
  <si>
    <t>01.06.23 №68</t>
  </si>
  <si>
    <t>Олейник Л.И.</t>
  </si>
  <si>
    <t>г.Горячий Ключ, ул.Урусова, 62</t>
  </si>
  <si>
    <t>Коробейников Ю.В.</t>
  </si>
  <si>
    <t>г.Горячий Ключ, ул.Комсомольская, 23Б</t>
  </si>
  <si>
    <t>Харитонова О.Л.</t>
  </si>
  <si>
    <t>г.Горячий Ключ, ул.Луговая, д.2А</t>
  </si>
  <si>
    <t>02.06.23 №69</t>
  </si>
  <si>
    <t>Овчаров С.А.</t>
  </si>
  <si>
    <t>г.Горячий Ключ, ул.Л.Чайкиной, д.41</t>
  </si>
  <si>
    <t>05.06.23 №70</t>
  </si>
  <si>
    <t>Дернов Р.С.</t>
  </si>
  <si>
    <t>г.Горячий Ключ, п.Кунпанова поляна, ул.Западная, д.41</t>
  </si>
  <si>
    <t>05.06.23 №71</t>
  </si>
  <si>
    <t>Еркин Р.Л.</t>
  </si>
  <si>
    <t>п.Кутаис, ул.Ленина, д.9</t>
  </si>
  <si>
    <t>05.06.23 №72</t>
  </si>
  <si>
    <t>Белай И.Н.</t>
  </si>
  <si>
    <t>ст.Саратовская, ул.Комсомольская, д.24Б</t>
  </si>
  <si>
    <t>06.06.23 №73</t>
  </si>
  <si>
    <t>ст.Саратовская, ул.Комсомольская, д.24В</t>
  </si>
  <si>
    <t>06.06.23 №74</t>
  </si>
  <si>
    <t>Фисик О.В.</t>
  </si>
  <si>
    <t>ст.Бакинская, ул.Красная, д.41А</t>
  </si>
  <si>
    <t>06.06.23 №75</t>
  </si>
  <si>
    <t>Росляков В.В.</t>
  </si>
  <si>
    <t>г.Горячий Ключ, ул.Ярославского, д.13А</t>
  </si>
  <si>
    <t>07.06.23 №76</t>
  </si>
  <si>
    <t>г.Горячий Ключ, ул.Закруткина,ь 89А</t>
  </si>
  <si>
    <t>07.06.23 №77</t>
  </si>
  <si>
    <t>ст.Бакинская, ул.Овражная, д.10Б</t>
  </si>
  <si>
    <t>09.06.23 №78</t>
  </si>
  <si>
    <t>Сохикян С.С.</t>
  </si>
  <si>
    <t>г.Горячий Ключ, ул.Титова, д.19А</t>
  </si>
  <si>
    <t>09.06.23 №79</t>
  </si>
  <si>
    <t>Ересенко А.П.</t>
  </si>
  <si>
    <t>ст.Саратовская, ул.Новая, д.3</t>
  </si>
  <si>
    <t>09.06.23 №80</t>
  </si>
  <si>
    <t>Кобелева Р.О.</t>
  </si>
  <si>
    <t>г.Горячий Ключ, ул.Ленина, д.252</t>
  </si>
  <si>
    <t>13.06.23 №81</t>
  </si>
  <si>
    <t>Тамазова И.В.</t>
  </si>
  <si>
    <t>г.Горячий Ключ, ул.Достоевского, д.5</t>
  </si>
  <si>
    <t>13.06.23 №82</t>
  </si>
  <si>
    <t>Работяга Л.И.</t>
  </si>
  <si>
    <t>х.Молькин, ул.Космонавтов, д.10Б</t>
  </si>
  <si>
    <t>13.06.23 №83</t>
  </si>
  <si>
    <t>Непеин А.В.</t>
  </si>
  <si>
    <t>г.Горячий Ключ, Кунпанова поляна, ул.Сиреневая, д.546</t>
  </si>
  <si>
    <t>14.06.23 №84</t>
  </si>
  <si>
    <t>Костылева О.М.</t>
  </si>
  <si>
    <t>ст.Бакинская, ул.Толстого, д.14А</t>
  </si>
  <si>
    <t>19.06.23 №85</t>
  </si>
  <si>
    <t>Сазина Е.Ю.</t>
  </si>
  <si>
    <t>г.Горячий Ключ, ул.Дружбы, д.4В</t>
  </si>
  <si>
    <t>19.06.23 №86</t>
  </si>
  <si>
    <t>Соболева И.Г.</t>
  </si>
  <si>
    <t>п.Первомайский, ул.Подгорная, д.3</t>
  </si>
  <si>
    <t>19.06.23 №87</t>
  </si>
  <si>
    <t>Быхалов Е.Г.</t>
  </si>
  <si>
    <t>ст.Саратовская, ул.Российская, д.9</t>
  </si>
  <si>
    <t>20.06.23 №88</t>
  </si>
  <si>
    <t>Мелешкин В.В.</t>
  </si>
  <si>
    <t>г.Горячий Ключ, ул.Псекупская, д.41</t>
  </si>
  <si>
    <t>21.06.23 №89</t>
  </si>
  <si>
    <t>Засыпкин В.И.</t>
  </si>
  <si>
    <t>ст.Бакинская, ул.Красная, д.61А</t>
  </si>
  <si>
    <t>23.06.23 №90</t>
  </si>
  <si>
    <t>Подольский В.В.</t>
  </si>
  <si>
    <t>г.Горячий Ключ, ул.Калинина, д.9В</t>
  </si>
  <si>
    <t>23.06.23 №91</t>
  </si>
  <si>
    <t>г.Горячий Ключ, ул.Калинина, д.9</t>
  </si>
  <si>
    <t>23.06.23 №92</t>
  </si>
  <si>
    <t>г.Горячий Ключ, ул.Калинина, д.9А</t>
  </si>
  <si>
    <t>23.06.23 №93</t>
  </si>
  <si>
    <t>г.Горячий Ключ, ул.Калинина, д.9Б</t>
  </si>
  <si>
    <t>23.06.23 №94</t>
  </si>
  <si>
    <t>Карадаян Л.И.</t>
  </si>
  <si>
    <t>г.Горячий Ключ, ул.Терешкова, д.13</t>
  </si>
  <si>
    <t>23.06.23 №95</t>
  </si>
  <si>
    <t>Бабинцев А.Д.</t>
  </si>
  <si>
    <t>г.Горячий Ключ, ул.Монтажная, д.13</t>
  </si>
  <si>
    <t>27.06.23 №96</t>
  </si>
  <si>
    <t>Алиев Т.И.</t>
  </si>
  <si>
    <t>ст.Бакинская, ул.Толстого, д.7</t>
  </si>
  <si>
    <t>28.06.23 №97</t>
  </si>
  <si>
    <t>Александров А.Н.</t>
  </si>
  <si>
    <t>г.Горячий Ключ, ул.Центральная, д.14</t>
  </si>
  <si>
    <t>29.06.23 №98</t>
  </si>
  <si>
    <t>Тищенко И.Н.</t>
  </si>
  <si>
    <t>ст.Имеретинская, ул.Заречная, д.14</t>
  </si>
  <si>
    <t>30.06.23 №99</t>
  </si>
  <si>
    <t>ст.Бакинская, кладбище</t>
  </si>
  <si>
    <t>г.Горячий Ключ, ул.Объездная, д.8/1</t>
  </si>
  <si>
    <t>04.05.22 №93</t>
  </si>
  <si>
    <t>Баранов В.В.</t>
  </si>
  <si>
    <t>ст.Саратовская, ул.Парниковая</t>
  </si>
  <si>
    <t>05.07.23 №100</t>
  </si>
  <si>
    <t>Николаев А.С.</t>
  </si>
  <si>
    <t>г.Горячий Ключ, ул. Дзержинского, 3а</t>
  </si>
  <si>
    <t>05.07.23 №101</t>
  </si>
  <si>
    <t>Патрушева В.Е.</t>
  </si>
  <si>
    <t>ст.Бакинская, ул.Шоссейная, 35</t>
  </si>
  <si>
    <t>05.07.23 №102</t>
  </si>
  <si>
    <t>Сухинов Д.А.</t>
  </si>
  <si>
    <t>г.Горячий Ключ, Кунпанова Поляна, ул.Больничная, 123</t>
  </si>
  <si>
    <t>06.07.23 №103</t>
  </si>
  <si>
    <t>г.Горячий Ключ, ул.Закруткина, 61А</t>
  </si>
  <si>
    <t>07.07.23 №104</t>
  </si>
  <si>
    <t>Коновалова М.В.</t>
  </si>
  <si>
    <t>г.Горячий Ключ, х.Молькин, ул.Ноовая, 1Б</t>
  </si>
  <si>
    <t>07.07.23 №105</t>
  </si>
  <si>
    <t>Пхаладзе Г.А.</t>
  </si>
  <si>
    <t>ст.Саратовская, ул.Калинина, 8б</t>
  </si>
  <si>
    <t>14.07.23 №106</t>
  </si>
  <si>
    <t>Дегтяренко Е.Г.</t>
  </si>
  <si>
    <t>п.Приреченский, ул. Парковая, д.9А</t>
  </si>
  <si>
    <t>14.07.23 №107</t>
  </si>
  <si>
    <t>ООО "Альянс"</t>
  </si>
  <si>
    <t>г.Горячий Ключ, ул.Тельмана, 46</t>
  </si>
  <si>
    <t>17.07.23 №9</t>
  </si>
  <si>
    <t>Доброквашин В.В.</t>
  </si>
  <si>
    <t>п.Кутаис, ул.Ленина, 195</t>
  </si>
  <si>
    <t>17.07.23 №108</t>
  </si>
  <si>
    <t>Мухин К.С.</t>
  </si>
  <si>
    <t>г.Горячий Ключ, ул.Вишневая, 75а</t>
  </si>
  <si>
    <t>20.07.23 №109</t>
  </si>
  <si>
    <t>20.07.23 №110</t>
  </si>
  <si>
    <t>г.Горячий Ключ, ул.Вишневая, 75б</t>
  </si>
  <si>
    <t>Корчагиа Ю.П.</t>
  </si>
  <si>
    <t>г.Горячий Ключ, ул.Восточная, 1/1</t>
  </si>
  <si>
    <t>21.07.23 №111</t>
  </si>
  <si>
    <t>Левченко С.И.</t>
  </si>
  <si>
    <t>г.Горячий Ключ, ул.Красная, 3а</t>
  </si>
  <si>
    <t>21.07.23 №112</t>
  </si>
  <si>
    <t>Ехутель Н.В.</t>
  </si>
  <si>
    <t>ст.Саратовская, ул.Казачья, 18</t>
  </si>
  <si>
    <t>24.07.23 №113</t>
  </si>
  <si>
    <t xml:space="preserve">Таймез А.А. </t>
  </si>
  <si>
    <t>г.Горячий Ключ, ул.Набережная, 3/1Г</t>
  </si>
  <si>
    <t>27.07.23№114</t>
  </si>
  <si>
    <t>Юсюмбели В.А.</t>
  </si>
  <si>
    <t>г.Горячий Ключ, ул.Ключевая, 55</t>
  </si>
  <si>
    <t>28.07.23 №115</t>
  </si>
  <si>
    <t>Казаков В.А.</t>
  </si>
  <si>
    <t>ст.Саратовская, ул.Южная, 23В</t>
  </si>
  <si>
    <t>04.08.23 №116</t>
  </si>
  <si>
    <t>04.08.23 №117</t>
  </si>
  <si>
    <t>Горбунова М.А.</t>
  </si>
  <si>
    <t>ст.Саратовская, ул.Южная, 23Б</t>
  </si>
  <si>
    <t xml:space="preserve">Авдюшкин А.П. </t>
  </si>
  <si>
    <t>04.08.23 №118</t>
  </si>
  <si>
    <t>ст.Саратовская, ул.Южная, 23Г</t>
  </si>
  <si>
    <t>Иванова О.П.</t>
  </si>
  <si>
    <t>г.Горячий Ключ, ул.Московская, 11</t>
  </si>
  <si>
    <t>07.08.23 №119</t>
  </si>
  <si>
    <t>Андрюхин А.С.</t>
  </si>
  <si>
    <t>07.08.23 №120</t>
  </si>
  <si>
    <t>г.Горячий Ключ, ул.Московская, 4</t>
  </si>
  <si>
    <t>Кислицин М.С.</t>
  </si>
  <si>
    <t>г.Горячий Ключ, Кунпанова Поляна, ул.Голубая, 417</t>
  </si>
  <si>
    <t>08.08.23 №121</t>
  </si>
  <si>
    <t>Подтелкин В.П.</t>
  </si>
  <si>
    <t>г.Горячий Ключ, ул.Ясная, 12</t>
  </si>
  <si>
    <t>08.08.23 №122</t>
  </si>
  <si>
    <t>г.Горячий Ключ, ул.Черноморская, 24а</t>
  </si>
  <si>
    <t>11.08.23 №123</t>
  </si>
  <si>
    <t>Борлаков</t>
  </si>
  <si>
    <t>г.Горячий Ключ, ул.Ленина, 30</t>
  </si>
  <si>
    <t>16.08.23 №124</t>
  </si>
  <si>
    <t>Шевченко М.Н.</t>
  </si>
  <si>
    <t>г.Горячий Ключ, ул.Березовая, 24а</t>
  </si>
  <si>
    <t>16.08.23 №125</t>
  </si>
  <si>
    <t>16.08.23 №126</t>
  </si>
  <si>
    <t>г.Горячий Ключ, ул.Березовая, 24б</t>
  </si>
  <si>
    <t>Метелев Е.Л.</t>
  </si>
  <si>
    <t>ст.Саратовская, ул. Пролетарская, 24а</t>
  </si>
  <si>
    <t>18.08.23 №127</t>
  </si>
  <si>
    <t>Николаев</t>
  </si>
  <si>
    <t>п.Первомайский, ул. Подгорная, 20</t>
  </si>
  <si>
    <t>21.08.23 №128</t>
  </si>
  <si>
    <t>Смирнов А.Н.</t>
  </si>
  <si>
    <t>г.Горячий Ключ, ул.Ковалевой, 3</t>
  </si>
  <si>
    <t>22.08.23 №129</t>
  </si>
  <si>
    <t xml:space="preserve">Чиж М.Д. </t>
  </si>
  <si>
    <t>г.Горячий Ключ, Купнанова Поляна, ул.Ореховая, 219</t>
  </si>
  <si>
    <t>22.08.23 №130</t>
  </si>
  <si>
    <t>Мишарина С.П.</t>
  </si>
  <si>
    <t>г.Горячий Ключ, Купнанова Поляна, ул.Изумрудная, 359</t>
  </si>
  <si>
    <t>Мовсесян Л.А.</t>
  </si>
  <si>
    <t>ст.Саратовская, ул.Горького, 102а</t>
  </si>
  <si>
    <t>23.08.23 №133</t>
  </si>
  <si>
    <t>23.08.23 №132</t>
  </si>
  <si>
    <t>Хужева К.А.</t>
  </si>
  <si>
    <t>г. Горячий Ключ, ул.Некрасова, 12а</t>
  </si>
  <si>
    <t>30.08.23 №134</t>
  </si>
  <si>
    <t>Олексена</t>
  </si>
  <si>
    <t>ст.Саратовская, ул.Вишневая, 17а</t>
  </si>
  <si>
    <t>31.08.23 №135</t>
  </si>
  <si>
    <t>Мурадян</t>
  </si>
  <si>
    <t>г. Горячий Ключ, ул.Комсомольская, 22а</t>
  </si>
  <si>
    <t>05.09.23 №136</t>
  </si>
  <si>
    <t>05.09.23 №137</t>
  </si>
  <si>
    <t>г. Горячий Ключ, ул.Комсомольская, 22</t>
  </si>
  <si>
    <t>Мухина</t>
  </si>
  <si>
    <t>г.Горячий Ключ, ул.Красная/Молодежная, 55/1а</t>
  </si>
  <si>
    <t>05.09.23 №138</t>
  </si>
  <si>
    <t>Фещук Н.П.</t>
  </si>
  <si>
    <t>ст.Мартанская, ул.Чапаева, 14</t>
  </si>
  <si>
    <t>06.09.23 №139</t>
  </si>
  <si>
    <t>Семенов</t>
  </si>
  <si>
    <t>п.Первомайский, Бриз</t>
  </si>
  <si>
    <t>07.09.23 №140</t>
  </si>
  <si>
    <t>Стрижебоков Е.В.</t>
  </si>
  <si>
    <t>ст.Саратовская, ул.Полимерная, 4</t>
  </si>
  <si>
    <t>11.09.23 №141</t>
  </si>
  <si>
    <t>Боровикова</t>
  </si>
  <si>
    <t>ст.Саратовская, ул.Рабочая, 25б</t>
  </si>
  <si>
    <t>11.09.23 №142</t>
  </si>
  <si>
    <t>Карпычева</t>
  </si>
  <si>
    <t>г.Горячий Ключ, ул.Береговая, 30</t>
  </si>
  <si>
    <t>29.09.23 №143</t>
  </si>
  <si>
    <t>Диков</t>
  </si>
  <si>
    <t>г.Горячий Ключ, Кунпанова Поляна, ул.Садовая, 44</t>
  </si>
  <si>
    <t>29.09.23 №144</t>
  </si>
  <si>
    <t>Ромащенко Л.А.</t>
  </si>
  <si>
    <t>г.Горячий Ключ, Кунпанова Поляна, ул.Зеленая, 19</t>
  </si>
  <si>
    <t>25.07.22 №154</t>
  </si>
  <si>
    <t>Белоконев Д.А.</t>
  </si>
  <si>
    <t>п.Кутаис, ул.Калинина, 31</t>
  </si>
  <si>
    <t>16.08.22 №169</t>
  </si>
  <si>
    <t>В том числе 2021-2022</t>
  </si>
  <si>
    <t>Мартыненко</t>
  </si>
  <si>
    <t>ст.Саратовская, ул.Красноармейская, 54а</t>
  </si>
  <si>
    <t>02.10.23 №145</t>
  </si>
  <si>
    <t>Ишмуратова</t>
  </si>
  <si>
    <t>ст. Имеретинская, ул. Заречная, 10б</t>
  </si>
  <si>
    <t>04.10.23 №146</t>
  </si>
  <si>
    <t>Доброжан</t>
  </si>
  <si>
    <t>ст. Мартанская, ул. Советская, 10б</t>
  </si>
  <si>
    <t>05.10.23 №147</t>
  </si>
  <si>
    <t>Шепель</t>
  </si>
  <si>
    <t>г. Горячий Ключ, ул. Мичурина, 25</t>
  </si>
  <si>
    <t>06.10.23 №148</t>
  </si>
  <si>
    <t>Федоркова</t>
  </si>
  <si>
    <t>п. Приреченский, ул. Парковая, 32а</t>
  </si>
  <si>
    <t>16.10.23 №150</t>
  </si>
  <si>
    <t>Макин</t>
  </si>
  <si>
    <t>г. Горячий Ключ, ул. Луговая, 14а</t>
  </si>
  <si>
    <t>16.10.23 №151</t>
  </si>
  <si>
    <t>Петрухин</t>
  </si>
  <si>
    <t>ст. Саратовская, ул. Бандаренко, 13</t>
  </si>
  <si>
    <t>17.10.23 №152</t>
  </si>
  <si>
    <t>Чоблина</t>
  </si>
  <si>
    <t>ст. Мартанская, ул. Набережная, 1б</t>
  </si>
  <si>
    <t>07.11.23 №154</t>
  </si>
  <si>
    <t>Кардапольцев</t>
  </si>
  <si>
    <t>п. Первомайский СНТ Бриз</t>
  </si>
  <si>
    <t>09.11.23 №155</t>
  </si>
  <si>
    <t>Кожевникова</t>
  </si>
  <si>
    <t>ст. Бакинская, ул. Комсомольская, 77а</t>
  </si>
  <si>
    <t>16.11.23 №156</t>
  </si>
  <si>
    <t>Бойко</t>
  </si>
  <si>
    <t>16.11.23 №157</t>
  </si>
  <si>
    <t xml:space="preserve">Алиев   </t>
  </si>
  <si>
    <t>ст. Суздальская, ул. Молодежная</t>
  </si>
  <si>
    <t>16.11.23 №158</t>
  </si>
  <si>
    <t>Мерцалова</t>
  </si>
  <si>
    <t>ст. Суздальская, ул. Комсомольская, 25а</t>
  </si>
  <si>
    <t>16.11.23 №159</t>
  </si>
  <si>
    <t>Павличенко</t>
  </si>
  <si>
    <t>г. Горячий Ключ, ул. Минеральная, 54</t>
  </si>
  <si>
    <t>16.11.23 №160</t>
  </si>
  <si>
    <t>г. Горячий Ключ, ул. Советская, 18</t>
  </si>
  <si>
    <t>17.11.23 №161</t>
  </si>
  <si>
    <t>Великобратов</t>
  </si>
  <si>
    <t>20.11.23 №162</t>
  </si>
  <si>
    <t>Матвиенко-Устич</t>
  </si>
  <si>
    <t>22.11.23 №163</t>
  </si>
  <si>
    <t>п. Первомайский, ул. Советская, к.н.23:41:0402001:4000</t>
  </si>
  <si>
    <t>п. Первомайский, ул. Советская, к.н.23:41:0402001:4001</t>
  </si>
  <si>
    <t>22.11.23 №164</t>
  </si>
  <si>
    <t>п. Первомайский, ул. Советская, к.н.23:41:0402001:4002</t>
  </si>
  <si>
    <t>22.11.23 №165</t>
  </si>
  <si>
    <t>24.11.23 №166</t>
  </si>
  <si>
    <t>г. Горячий Ключ, ул. Горького, 25</t>
  </si>
  <si>
    <t>Гапочка</t>
  </si>
  <si>
    <t>г. Горячий Ключ, ул. Ленина, 152Б/1</t>
  </si>
  <si>
    <t>24.11.23 №167</t>
  </si>
  <si>
    <t>Чубова</t>
  </si>
  <si>
    <t>п. Первомайский СНТ Бриз, уч23</t>
  </si>
  <si>
    <t>27.11.23 №168</t>
  </si>
  <si>
    <t>Чабан</t>
  </si>
  <si>
    <t>ст. Саратовская, ул. Бондаренко, 17</t>
  </si>
  <si>
    <t>27.11.23 №169</t>
  </si>
  <si>
    <t>Чебанова</t>
  </si>
  <si>
    <t>г. Горячий Ключ, ул. Ворошилова-Набережная, 65/40В</t>
  </si>
  <si>
    <t>27.11.23 №170</t>
  </si>
  <si>
    <t>Григорьева</t>
  </si>
  <si>
    <t>г. Горячий Ключ, ул. Ленина, 152Б/2</t>
  </si>
  <si>
    <t>29.11.23 №171</t>
  </si>
  <si>
    <t>Бузаджи</t>
  </si>
  <si>
    <t>ст. Бакинская, ул. Овражная, 8</t>
  </si>
  <si>
    <t>30.11.23 №172</t>
  </si>
  <si>
    <t>Осьминин</t>
  </si>
  <si>
    <t>г. Горячий Ключ, ул. Гоголя, 81</t>
  </si>
  <si>
    <t>05.12.23 №173</t>
  </si>
  <si>
    <t>ст. Саратовская, ул. Нефтяников 17</t>
  </si>
  <si>
    <t>06.12.23 №174</t>
  </si>
  <si>
    <t>Семенович</t>
  </si>
  <si>
    <t>п. Первомайский, Подгорная, 14А</t>
  </si>
  <si>
    <t>07.12.23 №175</t>
  </si>
  <si>
    <t>Штанченко</t>
  </si>
  <si>
    <t>г. Горячий Ключ, ул. Ярославского, 123/б2</t>
  </si>
  <si>
    <t>13.12.23 №176</t>
  </si>
  <si>
    <t>Симоненко</t>
  </si>
  <si>
    <t>г. Горячий Ключ, ул. Фрунзе, 25</t>
  </si>
  <si>
    <t>14.12.23 №177</t>
  </si>
  <si>
    <t xml:space="preserve">Поддубный   </t>
  </si>
  <si>
    <t>г. Горячий Ключ, ул. Октябрьская, 119А</t>
  </si>
  <si>
    <t>14.12.23 №178</t>
  </si>
  <si>
    <t>г. Горячий Ключ, ул. Кунпанова поляна, ул. Южная, 488</t>
  </si>
  <si>
    <t>18.12.23 №179</t>
  </si>
  <si>
    <t>г. Горячий Ключ, ул. Михаила корницкого</t>
  </si>
  <si>
    <t>21.12.23 №180</t>
  </si>
  <si>
    <t>ст. Саратовская, Красноармейская, 54а</t>
  </si>
  <si>
    <t>ст. Имеретинская,ул. Заречная, 10б</t>
  </si>
  <si>
    <t xml:space="preserve">г. Горячий Ключ, ул. Луговая, 14а </t>
  </si>
  <si>
    <t>ст. Саратовская, ул. Бондаренко, 13</t>
  </si>
  <si>
    <t>ст. Мартанская, ул. Набережная, 1а</t>
  </si>
  <si>
    <t>п. Первомайский, СНТ Бриз</t>
  </si>
  <si>
    <t>п. Первомайский, СНТ Бриз, уч.15</t>
  </si>
  <si>
    <t>г. Горячий Ключ, ул. Ленина,152Б/1</t>
  </si>
  <si>
    <t>п. Первомайский, СНТ Бриз, уч.23</t>
  </si>
  <si>
    <t>г. Горячий Ключ, ул. Ворошилова-Набережная 65/40В</t>
  </si>
  <si>
    <t>ст. Саратовская, ул. Нефтяников, 17</t>
  </si>
  <si>
    <t>п. Первомайский, ул. Подгорная, 14А</t>
  </si>
  <si>
    <t>г. Горячий Ключ, ул.Фрунзе, 25</t>
  </si>
  <si>
    <t>Кунпанова Поляна, Южная, 488</t>
  </si>
  <si>
    <t>г. Горячий Ключ, ул. Корницкого</t>
  </si>
  <si>
    <t>п. Первомайский СНТ Бриз, уч15</t>
  </si>
  <si>
    <t>п. Первомайский СНТ Бриз, уч22</t>
  </si>
  <si>
    <t>п. Первомайский, СНТ Бриз, уч.22</t>
  </si>
  <si>
    <t>Качаева М.Е.</t>
  </si>
  <si>
    <t xml:space="preserve">Вязовиков С.Ю.  </t>
  </si>
  <si>
    <t>г. Горячий Ключ, ул. Ярославского, 123/Б2</t>
  </si>
  <si>
    <t xml:space="preserve">Гвоздицкий А.В. </t>
  </si>
  <si>
    <t xml:space="preserve">Кулиш Р.В. </t>
  </si>
  <si>
    <t>Шах Л.А.</t>
  </si>
  <si>
    <t>ст. Саратовская, ул. Табачная, 12</t>
  </si>
  <si>
    <t>14.11.23 №6к</t>
  </si>
  <si>
    <t>ВрИО директора МУП МО г. Горячий Ключ "Водоканал"</t>
  </si>
  <si>
    <t xml:space="preserve"> 2023 год</t>
  </si>
  <si>
    <t>Данелян А.Г.</t>
  </si>
  <si>
    <t>г. Горячий Ключ, ул. Ленина, 27</t>
  </si>
  <si>
    <t>21.02.23 №9</t>
  </si>
  <si>
    <t>г. Горячий Ключ, ул. Школьная, 22</t>
  </si>
  <si>
    <t>УКС Карчевский</t>
  </si>
  <si>
    <t>г.Горячий Ключ, ул.Школьная, 22</t>
  </si>
  <si>
    <t>14.03.23 №12</t>
  </si>
  <si>
    <t>г. Горячий Ключ, ул. Шевченко, 21</t>
  </si>
  <si>
    <t>Ваниян Г.В.</t>
  </si>
  <si>
    <t>г.Горячий Ключ, ул.Шевченко, 21</t>
  </si>
  <si>
    <t>25.05.23 №5</t>
  </si>
  <si>
    <t>г. Горячий Ключ, ул. Ленина, 32</t>
  </si>
  <si>
    <t>Саксонов</t>
  </si>
  <si>
    <t>20.11.23 №7К</t>
  </si>
  <si>
    <t>п. Первомайский, ул. Юбилейная, 3Б</t>
  </si>
  <si>
    <t>Мысаков М.С.</t>
  </si>
  <si>
    <t>09.09.20 №19К</t>
  </si>
  <si>
    <t>Начальник управления ЖГХ администрации МО г. Горячий Ключ</t>
  </si>
  <si>
    <t>В.Н. Черный</t>
  </si>
  <si>
    <t>Муниципальное образование город Горячий Ключ</t>
  </si>
  <si>
    <t>исполнитель: главный специалист отдела УЖГХ Агафонова Т.П. 8(86159)4-57-43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</si>
</sst>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11" fillId="0" borderId="0"/>
  </cellStyleXfs>
  <cellXfs count="4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2" borderId="0" xfId="0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0" fontId="0" fillId="0" borderId="1" xfId="0" applyFont="1" applyFill="1" applyBorder="1" applyAlignme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2" borderId="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Alignment="1">
      <alignment horizontal="right" vertical="top"/>
    </xf>
    <xf numFmtId="0" fontId="4" fillId="0" borderId="0" xfId="0" applyFont="1"/>
    <xf numFmtId="0" fontId="12" fillId="0" borderId="0" xfId="0" applyFont="1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/>
    <xf numFmtId="0" fontId="4" fillId="0" borderId="1" xfId="0" applyFont="1" applyBorder="1" applyAlignment="1">
      <alignment horizontal="centerContinuous"/>
    </xf>
    <xf numFmtId="0" fontId="15" fillId="0" borderId="1" xfId="0" applyFont="1" applyBorder="1" applyAlignment="1">
      <alignment horizontal="centerContinuous" vertical="center"/>
    </xf>
    <xf numFmtId="0" fontId="15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center" wrapText="1"/>
    </xf>
    <xf numFmtId="2" fontId="16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1" xfId="0" quotePrefix="1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/>
    <xf numFmtId="164" fontId="4" fillId="0" borderId="2" xfId="0" applyNumberFormat="1" applyFont="1" applyFill="1" applyBorder="1" applyAlignment="1"/>
    <xf numFmtId="164" fontId="5" fillId="0" borderId="8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vertical="center" wrapText="1"/>
    </xf>
    <xf numFmtId="2" fontId="16" fillId="3" borderId="2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" fontId="16" fillId="3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6" fillId="0" borderId="2" xfId="1" applyNumberFormat="1" applyFont="1" applyFill="1" applyBorder="1" applyAlignment="1">
      <alignment horizontal="center" vertical="center" wrapText="1"/>
    </xf>
    <xf numFmtId="2" fontId="16" fillId="0" borderId="4" xfId="1" applyNumberFormat="1" applyFont="1" applyFill="1" applyBorder="1" applyAlignment="1">
      <alignment horizontal="center" vertical="center" wrapText="1"/>
    </xf>
    <xf numFmtId="2" fontId="16" fillId="0" borderId="20" xfId="1" applyNumberFormat="1" applyFont="1" applyFill="1" applyBorder="1" applyAlignment="1">
      <alignment horizontal="center" vertical="center" wrapText="1"/>
    </xf>
    <xf numFmtId="2" fontId="16" fillId="0" borderId="18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2" borderId="20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0" fontId="19" fillId="0" borderId="7" xfId="0" applyFont="1" applyBorder="1"/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9" fillId="0" borderId="0" xfId="0" applyFont="1" applyBorder="1" applyAlignment="1"/>
    <xf numFmtId="0" fontId="0" fillId="0" borderId="0" xfId="0" applyFont="1" applyFill="1" applyBorder="1" applyAlignment="1">
      <alignment horizontal="left"/>
    </xf>
    <xf numFmtId="0" fontId="2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14" fontId="5" fillId="3" borderId="6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/>
    <xf numFmtId="0" fontId="7" fillId="6" borderId="1" xfId="0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2" fontId="4" fillId="0" borderId="21" xfId="0" applyNumberFormat="1" applyFont="1" applyFill="1" applyBorder="1" applyAlignment="1"/>
    <xf numFmtId="2" fontId="4" fillId="0" borderId="23" xfId="0" applyNumberFormat="1" applyFont="1" applyFill="1" applyBorder="1" applyAlignment="1"/>
    <xf numFmtId="0" fontId="5" fillId="5" borderId="2" xfId="0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65" fontId="5" fillId="5" borderId="2" xfId="0" applyNumberFormat="1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1" fontId="16" fillId="3" borderId="1" xfId="0" applyNumberFormat="1" applyFont="1" applyFill="1" applyBorder="1" applyAlignment="1">
      <alignment vertical="center" wrapText="1"/>
    </xf>
    <xf numFmtId="2" fontId="16" fillId="3" borderId="3" xfId="0" applyNumberFormat="1" applyFont="1" applyFill="1" applyBorder="1" applyAlignment="1">
      <alignment wrapText="1"/>
    </xf>
    <xf numFmtId="0" fontId="16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4" fillId="6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2" fontId="5" fillId="4" borderId="3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6" fillId="3" borderId="4" xfId="0" applyNumberFormat="1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center" vertical="center" wrapText="1"/>
    </xf>
    <xf numFmtId="2" fontId="8" fillId="3" borderId="26" xfId="0" applyNumberFormat="1" applyFont="1" applyFill="1" applyBorder="1" applyAlignment="1">
      <alignment horizontal="center" vertical="center" wrapText="1"/>
    </xf>
    <xf numFmtId="1" fontId="8" fillId="3" borderId="26" xfId="0" applyNumberFormat="1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2" fontId="8" fillId="3" borderId="2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6" fillId="3" borderId="26" xfId="0" applyNumberFormat="1" applyFont="1" applyFill="1" applyBorder="1" applyAlignment="1">
      <alignment horizontal="right" vertical="center" wrapText="1"/>
    </xf>
    <xf numFmtId="0" fontId="16" fillId="3" borderId="26" xfId="0" applyFont="1" applyFill="1" applyBorder="1" applyAlignment="1">
      <alignment horizontal="right" vertical="center" wrapText="1"/>
    </xf>
    <xf numFmtId="0" fontId="16" fillId="3" borderId="27" xfId="0" applyFont="1" applyFill="1" applyBorder="1" applyAlignment="1">
      <alignment horizontal="right" vertical="center" wrapText="1"/>
    </xf>
    <xf numFmtId="165" fontId="16" fillId="3" borderId="2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24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7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_2Орг и фин план2" xfId="1" xr:uid="{00000000-0005-0000-0000-000003000000}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50;&#1054;&#1053;&#1054;&#1052;&#1048;&#1057;&#1058;\&#1048;&#1055;%202022\&#1059;&#1046;&#1043;&#1061;%20&#1086;&#1090;&#1095;&#1077;&#1090;%20&#1087;&#1086;%20&#1048;&#1055;%20&#1079;&#1072;%202022%20&#1075;&#1086;&#1076;\&#1042;&#1086;&#1076;&#1086;&#1089;&#1085;&#1072;&#1073;&#1078;&#1077;&#1085;&#1080;&#1077;%20&#1092;&#1086;&#1088;&#1084;&#1072;%20&#1086;&#1090;&#1095;&#1077;&#1090;&#1072;%20&#1048;&#1055;%20&#1079;&#1072;%202022&#1075;.%20111%20&#1080;&#1089;&#1087;&#1088;&#1072;&#1074;&#1083;&#1077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 исполнения финплана"/>
      <sheetName val="Контроль соответствия инсточник"/>
      <sheetName val="Контроль соответствия мероприят"/>
      <sheetName val="Подтверждающие документы"/>
      <sheetName val="Закупочная деятельность"/>
      <sheetName val="Контроль сроков"/>
      <sheetName val="Плановые показатели"/>
      <sheetName val="Контроль использ платы за ТП"/>
      <sheetName val="Перечень подключаемых абонентов"/>
    </sheetNames>
    <sheetDataSet>
      <sheetData sheetId="0"/>
      <sheetData sheetId="1"/>
      <sheetData sheetId="2"/>
      <sheetData sheetId="3">
        <row r="18">
          <cell r="K18">
            <v>88.551000000000002</v>
          </cell>
        </row>
        <row r="19">
          <cell r="K19">
            <v>688.8</v>
          </cell>
        </row>
        <row r="20">
          <cell r="K20">
            <v>117.175</v>
          </cell>
        </row>
        <row r="21">
          <cell r="K21">
            <v>147.02199999999999</v>
          </cell>
        </row>
        <row r="22">
          <cell r="K22">
            <v>259.78800000000001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"/>
  <sheetViews>
    <sheetView tabSelected="1" topLeftCell="A36" zoomScaleNormal="100" workbookViewId="0">
      <selection activeCell="A47" sqref="A47:XFD51"/>
    </sheetView>
  </sheetViews>
  <sheetFormatPr defaultRowHeight="15" x14ac:dyDescent="0.25"/>
  <cols>
    <col min="1" max="1" width="9.28515625" style="54" customWidth="1"/>
    <col min="2" max="2" width="39.85546875" style="54" customWidth="1"/>
    <col min="3" max="3" width="10.140625" style="54" bestFit="1" customWidth="1"/>
    <col min="4" max="5" width="10.140625" style="54" customWidth="1"/>
    <col min="6" max="6" width="10.42578125" style="54" bestFit="1" customWidth="1"/>
    <col min="7" max="9" width="10.140625" style="54" customWidth="1"/>
    <col min="10" max="13" width="9.85546875" style="54" customWidth="1"/>
    <col min="14" max="14" width="10.42578125" style="54" customWidth="1"/>
    <col min="15" max="15" width="10.42578125" style="54" bestFit="1" customWidth="1"/>
    <col min="16" max="17" width="9.140625" style="54"/>
    <col min="18" max="18" width="9.140625" style="54" hidden="1" customWidth="1"/>
    <col min="19" max="16384" width="9.140625" style="54"/>
  </cols>
  <sheetData>
    <row r="1" spans="1:23" s="76" customFormat="1" x14ac:dyDescent="0.25">
      <c r="L1" s="77"/>
      <c r="M1" s="77"/>
      <c r="N1" s="77"/>
      <c r="O1" s="78" t="s">
        <v>45</v>
      </c>
      <c r="P1" s="77"/>
      <c r="Q1" s="78"/>
      <c r="T1" s="77"/>
      <c r="U1" s="77"/>
      <c r="V1" s="77"/>
      <c r="W1" s="77"/>
    </row>
    <row r="2" spans="1:23" s="76" customFormat="1" x14ac:dyDescent="0.25">
      <c r="L2" s="77"/>
      <c r="M2" s="77"/>
      <c r="N2" s="77"/>
      <c r="O2" s="78"/>
      <c r="P2" s="77"/>
      <c r="Q2" s="78"/>
      <c r="T2" s="77"/>
      <c r="U2" s="77"/>
      <c r="V2" s="77"/>
      <c r="W2" s="77"/>
    </row>
    <row r="3" spans="1:23" s="76" customFormat="1" x14ac:dyDescent="0.25">
      <c r="B3" s="322" t="s">
        <v>899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78"/>
      <c r="P3" s="77"/>
      <c r="Q3" s="78"/>
      <c r="T3" s="77"/>
      <c r="U3" s="77"/>
      <c r="V3" s="77"/>
      <c r="W3" s="77"/>
    </row>
    <row r="4" spans="1:23" s="76" customFormat="1" ht="15.75" customHeight="1" x14ac:dyDescent="0.25">
      <c r="A4" s="327" t="s">
        <v>146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6"/>
      <c r="Q4" s="36"/>
      <c r="R4" s="36"/>
      <c r="S4" s="36"/>
      <c r="T4" s="36"/>
      <c r="U4" s="36"/>
      <c r="V4" s="41"/>
      <c r="W4" s="41"/>
    </row>
    <row r="5" spans="1:23" s="76" customFormat="1" x14ac:dyDescent="0.25">
      <c r="A5" s="328" t="s">
        <v>233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6"/>
      <c r="Q5" s="36"/>
      <c r="R5" s="36"/>
      <c r="S5" s="36"/>
      <c r="T5" s="36"/>
      <c r="U5" s="36"/>
      <c r="V5" s="36"/>
      <c r="W5" s="41"/>
    </row>
    <row r="6" spans="1:23" s="76" customFormat="1" x14ac:dyDescent="0.25">
      <c r="A6" s="329" t="s">
        <v>147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79"/>
      <c r="Q6" s="79"/>
      <c r="R6" s="79"/>
      <c r="S6" s="79"/>
      <c r="T6" s="79"/>
      <c r="U6" s="79"/>
      <c r="V6" s="79"/>
      <c r="W6" s="41"/>
    </row>
    <row r="7" spans="1:23" s="76" customFormat="1" ht="45" customHeight="1" x14ac:dyDescent="0.25">
      <c r="A7" s="330" t="s">
        <v>305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79"/>
      <c r="Q7" s="79"/>
      <c r="R7" s="79"/>
      <c r="S7" s="79"/>
      <c r="T7" s="79"/>
      <c r="U7" s="79"/>
      <c r="V7" s="79"/>
      <c r="W7" s="41"/>
    </row>
    <row r="8" spans="1:23" s="76" customFormat="1" ht="15.75" customHeight="1" x14ac:dyDescent="0.25">
      <c r="A8" s="331" t="s">
        <v>148</v>
      </c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80"/>
      <c r="Q8" s="80"/>
      <c r="R8" s="80"/>
      <c r="S8" s="80"/>
      <c r="T8" s="80"/>
      <c r="U8" s="80"/>
      <c r="V8" s="80"/>
      <c r="W8" s="41"/>
    </row>
    <row r="9" spans="1:23" s="76" customFormat="1" ht="15.75" customHeight="1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0"/>
      <c r="Q9" s="80"/>
      <c r="R9" s="80"/>
      <c r="S9" s="80"/>
      <c r="T9" s="80"/>
      <c r="U9" s="80"/>
      <c r="V9" s="80"/>
      <c r="W9" s="41"/>
    </row>
    <row r="10" spans="1:23" hidden="1" x14ac:dyDescent="0.25"/>
    <row r="11" spans="1:23" hidden="1" x14ac:dyDescent="0.25"/>
    <row r="12" spans="1:23" ht="15.75" thickBot="1" x14ac:dyDescent="0.3"/>
    <row r="13" spans="1:23" x14ac:dyDescent="0.25">
      <c r="A13" s="318" t="s">
        <v>8</v>
      </c>
      <c r="B13" s="320" t="s">
        <v>74</v>
      </c>
      <c r="C13" s="323" t="s">
        <v>71</v>
      </c>
      <c r="D13" s="307" t="s">
        <v>58</v>
      </c>
      <c r="E13" s="308"/>
      <c r="F13" s="307" t="s">
        <v>229</v>
      </c>
      <c r="G13" s="308"/>
      <c r="H13" s="307" t="s">
        <v>230</v>
      </c>
      <c r="I13" s="309"/>
      <c r="J13" s="310" t="s">
        <v>231</v>
      </c>
      <c r="K13" s="307"/>
      <c r="L13" s="311" t="s">
        <v>879</v>
      </c>
      <c r="M13" s="312"/>
      <c r="N13" s="305" t="s">
        <v>72</v>
      </c>
      <c r="O13" s="306"/>
    </row>
    <row r="14" spans="1:23" x14ac:dyDescent="0.25">
      <c r="A14" s="319"/>
      <c r="B14" s="321"/>
      <c r="C14" s="324"/>
      <c r="D14" s="82" t="s">
        <v>68</v>
      </c>
      <c r="E14" s="82" t="s">
        <v>69</v>
      </c>
      <c r="F14" s="82" t="s">
        <v>68</v>
      </c>
      <c r="G14" s="82" t="s">
        <v>69</v>
      </c>
      <c r="H14" s="82" t="s">
        <v>68</v>
      </c>
      <c r="I14" s="156" t="s">
        <v>69</v>
      </c>
      <c r="J14" s="82" t="s">
        <v>68</v>
      </c>
      <c r="K14" s="156" t="s">
        <v>69</v>
      </c>
      <c r="L14" s="158" t="s">
        <v>68</v>
      </c>
      <c r="M14" s="159" t="s">
        <v>69</v>
      </c>
      <c r="N14" s="157" t="s">
        <v>68</v>
      </c>
      <c r="O14" s="82" t="s">
        <v>69</v>
      </c>
    </row>
    <row r="15" spans="1:23" ht="15.75" thickBot="1" x14ac:dyDescent="0.3">
      <c r="A15" s="83">
        <v>1</v>
      </c>
      <c r="B15" s="83">
        <v>2</v>
      </c>
      <c r="C15" s="84">
        <v>3</v>
      </c>
      <c r="D15" s="83">
        <v>4</v>
      </c>
      <c r="E15" s="84">
        <v>5</v>
      </c>
      <c r="F15" s="84">
        <v>6</v>
      </c>
      <c r="G15" s="83">
        <v>7</v>
      </c>
      <c r="H15" s="83">
        <v>8</v>
      </c>
      <c r="I15" s="153">
        <v>9</v>
      </c>
      <c r="J15" s="209">
        <v>10</v>
      </c>
      <c r="K15" s="207">
        <v>11</v>
      </c>
      <c r="L15" s="160">
        <v>12</v>
      </c>
      <c r="M15" s="161">
        <v>13</v>
      </c>
      <c r="N15" s="208">
        <v>14</v>
      </c>
      <c r="O15" s="83">
        <v>15</v>
      </c>
    </row>
    <row r="16" spans="1:23" ht="15.75" thickBot="1" x14ac:dyDescent="0.3">
      <c r="A16" s="313" t="s">
        <v>75</v>
      </c>
      <c r="B16" s="305"/>
      <c r="C16" s="305"/>
      <c r="D16" s="305"/>
      <c r="E16" s="305"/>
      <c r="F16" s="305"/>
      <c r="G16" s="305"/>
      <c r="H16" s="305"/>
      <c r="I16" s="305"/>
      <c r="J16" s="314"/>
      <c r="K16" s="314"/>
      <c r="L16" s="314"/>
      <c r="M16" s="315"/>
      <c r="N16" s="85"/>
      <c r="O16" s="85"/>
    </row>
    <row r="17" spans="1:15" x14ac:dyDescent="0.25">
      <c r="A17" s="83">
        <v>1</v>
      </c>
      <c r="B17" s="29" t="s">
        <v>76</v>
      </c>
      <c r="C17" s="72" t="s">
        <v>73</v>
      </c>
      <c r="D17" s="86">
        <f>D18+D20+D21+D22+D23+D25</f>
        <v>13561.949999999999</v>
      </c>
      <c r="E17" s="86">
        <f t="shared" ref="E17:O17" si="0">E18+E20+E21+E22+E23+E25</f>
        <v>0</v>
      </c>
      <c r="F17" s="86">
        <f t="shared" si="0"/>
        <v>28707.7</v>
      </c>
      <c r="G17" s="86">
        <f>G18+G20+G21+G22+G23+G25</f>
        <v>4946.3</v>
      </c>
      <c r="H17" s="86">
        <f t="shared" si="0"/>
        <v>25409.719999999998</v>
      </c>
      <c r="I17" s="162">
        <f t="shared" si="0"/>
        <v>1759.24</v>
      </c>
      <c r="J17" s="86">
        <f t="shared" si="0"/>
        <v>15173.05</v>
      </c>
      <c r="K17" s="162">
        <f t="shared" si="0"/>
        <v>5103.6499999999996</v>
      </c>
      <c r="L17" s="164">
        <f>L18+L20+L21+L22+L23+L25</f>
        <v>27792.09</v>
      </c>
      <c r="M17" s="165">
        <f t="shared" si="0"/>
        <v>0</v>
      </c>
      <c r="N17" s="163">
        <f t="shared" si="0"/>
        <v>110644.51</v>
      </c>
      <c r="O17" s="86">
        <f t="shared" si="0"/>
        <v>11809.19</v>
      </c>
    </row>
    <row r="18" spans="1:15" ht="19.5" customHeight="1" x14ac:dyDescent="0.25">
      <c r="A18" s="83" t="s">
        <v>77</v>
      </c>
      <c r="B18" s="29" t="s">
        <v>181</v>
      </c>
      <c r="C18" s="72" t="s">
        <v>73</v>
      </c>
      <c r="D18" s="86">
        <v>485.74</v>
      </c>
      <c r="E18" s="86">
        <v>0</v>
      </c>
      <c r="F18" s="86">
        <v>1147.23</v>
      </c>
      <c r="G18" s="86">
        <v>0</v>
      </c>
      <c r="H18" s="86">
        <v>1193.1199999999999</v>
      </c>
      <c r="I18" s="162">
        <v>717.69</v>
      </c>
      <c r="J18" s="86">
        <v>2481.6999999999998</v>
      </c>
      <c r="K18" s="162">
        <v>0</v>
      </c>
      <c r="L18" s="166">
        <v>3871.44</v>
      </c>
      <c r="M18" s="167">
        <v>0</v>
      </c>
      <c r="N18" s="217">
        <f t="shared" ref="N18:O25" si="1">D18+F18+H18+J18+L18</f>
        <v>9179.23</v>
      </c>
      <c r="O18" s="47">
        <f t="shared" si="1"/>
        <v>717.69</v>
      </c>
    </row>
    <row r="19" spans="1:15" ht="33" customHeight="1" x14ac:dyDescent="0.25">
      <c r="A19" s="87" t="s">
        <v>178</v>
      </c>
      <c r="B19" s="29" t="s">
        <v>179</v>
      </c>
      <c r="C19" s="72" t="s">
        <v>73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162">
        <v>0</v>
      </c>
      <c r="J19" s="86">
        <v>0</v>
      </c>
      <c r="K19" s="162">
        <v>0</v>
      </c>
      <c r="L19" s="166">
        <v>0</v>
      </c>
      <c r="M19" s="167">
        <v>0</v>
      </c>
      <c r="N19" s="217">
        <f t="shared" si="1"/>
        <v>0</v>
      </c>
      <c r="O19" s="47">
        <f t="shared" si="1"/>
        <v>0</v>
      </c>
    </row>
    <row r="20" spans="1:15" ht="50.25" customHeight="1" x14ac:dyDescent="0.25">
      <c r="A20" s="83" t="s">
        <v>78</v>
      </c>
      <c r="B20" s="29" t="s">
        <v>180</v>
      </c>
      <c r="C20" s="72" t="s">
        <v>73</v>
      </c>
      <c r="D20" s="86">
        <v>0</v>
      </c>
      <c r="E20" s="86">
        <v>0</v>
      </c>
      <c r="F20" s="86">
        <v>0</v>
      </c>
      <c r="G20" s="86">
        <v>0</v>
      </c>
      <c r="H20" s="86">
        <v>0</v>
      </c>
      <c r="I20" s="162">
        <v>0</v>
      </c>
      <c r="J20" s="86">
        <v>0</v>
      </c>
      <c r="K20" s="162">
        <v>0</v>
      </c>
      <c r="L20" s="166">
        <v>0</v>
      </c>
      <c r="M20" s="167">
        <v>0</v>
      </c>
      <c r="N20" s="217">
        <f t="shared" si="1"/>
        <v>0</v>
      </c>
      <c r="O20" s="47">
        <f t="shared" si="1"/>
        <v>0</v>
      </c>
    </row>
    <row r="21" spans="1:15" ht="69.75" customHeight="1" x14ac:dyDescent="0.25">
      <c r="A21" s="83" t="s">
        <v>79</v>
      </c>
      <c r="B21" s="29" t="s">
        <v>182</v>
      </c>
      <c r="C21" s="72" t="s">
        <v>73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162">
        <v>0</v>
      </c>
      <c r="J21" s="86">
        <v>0</v>
      </c>
      <c r="K21" s="162">
        <v>0</v>
      </c>
      <c r="L21" s="166">
        <v>0</v>
      </c>
      <c r="M21" s="167">
        <v>0</v>
      </c>
      <c r="N21" s="217">
        <f t="shared" si="1"/>
        <v>0</v>
      </c>
      <c r="O21" s="47">
        <f t="shared" si="1"/>
        <v>0</v>
      </c>
    </row>
    <row r="22" spans="1:15" ht="54" customHeight="1" x14ac:dyDescent="0.25">
      <c r="A22" s="83" t="s">
        <v>81</v>
      </c>
      <c r="B22" s="29" t="s">
        <v>183</v>
      </c>
      <c r="C22" s="72" t="s">
        <v>73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162">
        <v>0</v>
      </c>
      <c r="J22" s="86">
        <v>0</v>
      </c>
      <c r="K22" s="162">
        <v>0</v>
      </c>
      <c r="L22" s="166">
        <v>0</v>
      </c>
      <c r="M22" s="167">
        <v>0</v>
      </c>
      <c r="N22" s="217">
        <f t="shared" si="1"/>
        <v>0</v>
      </c>
      <c r="O22" s="47">
        <f t="shared" si="1"/>
        <v>0</v>
      </c>
    </row>
    <row r="23" spans="1:15" ht="30" x14ac:dyDescent="0.25">
      <c r="A23" s="83" t="s">
        <v>184</v>
      </c>
      <c r="B23" s="29" t="s">
        <v>80</v>
      </c>
      <c r="C23" s="72" t="s">
        <v>73</v>
      </c>
      <c r="D23" s="86">
        <v>13076.21</v>
      </c>
      <c r="E23" s="86">
        <v>0</v>
      </c>
      <c r="F23" s="86">
        <v>27560.47</v>
      </c>
      <c r="G23" s="86">
        <v>4946.3</v>
      </c>
      <c r="H23" s="86">
        <v>24216.6</v>
      </c>
      <c r="I23" s="162">
        <v>1041.55</v>
      </c>
      <c r="J23" s="86">
        <v>12691.35</v>
      </c>
      <c r="K23" s="162">
        <v>5103.6499999999996</v>
      </c>
      <c r="L23" s="166">
        <v>23920.65</v>
      </c>
      <c r="M23" s="167">
        <v>0</v>
      </c>
      <c r="N23" s="217">
        <f t="shared" si="1"/>
        <v>101465.28</v>
      </c>
      <c r="O23" s="47">
        <f t="shared" si="1"/>
        <v>11091.5</v>
      </c>
    </row>
    <row r="24" spans="1:15" x14ac:dyDescent="0.25">
      <c r="A24" s="83" t="s">
        <v>185</v>
      </c>
      <c r="B24" s="29" t="s">
        <v>224</v>
      </c>
      <c r="C24" s="72" t="s">
        <v>73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162">
        <v>0</v>
      </c>
      <c r="J24" s="86">
        <v>0</v>
      </c>
      <c r="K24" s="162">
        <v>0</v>
      </c>
      <c r="L24" s="166">
        <v>0</v>
      </c>
      <c r="M24" s="167">
        <v>0</v>
      </c>
      <c r="N24" s="217">
        <f t="shared" si="1"/>
        <v>0</v>
      </c>
      <c r="O24" s="47">
        <f t="shared" si="1"/>
        <v>0</v>
      </c>
    </row>
    <row r="25" spans="1:15" ht="30" x14ac:dyDescent="0.25">
      <c r="A25" s="83" t="s">
        <v>223</v>
      </c>
      <c r="B25" s="29" t="s">
        <v>82</v>
      </c>
      <c r="C25" s="72" t="s">
        <v>73</v>
      </c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162">
        <v>0</v>
      </c>
      <c r="J25" s="86">
        <v>0</v>
      </c>
      <c r="K25" s="162">
        <v>0</v>
      </c>
      <c r="L25" s="166">
        <v>0</v>
      </c>
      <c r="M25" s="167">
        <v>0</v>
      </c>
      <c r="N25" s="217">
        <f t="shared" si="1"/>
        <v>0</v>
      </c>
      <c r="O25" s="47">
        <f t="shared" si="1"/>
        <v>0</v>
      </c>
    </row>
    <row r="26" spans="1:15" x14ac:dyDescent="0.25">
      <c r="A26" s="83">
        <v>2</v>
      </c>
      <c r="B26" s="29" t="s">
        <v>83</v>
      </c>
      <c r="C26" s="72" t="s">
        <v>73</v>
      </c>
      <c r="D26" s="86">
        <f>D27+D29+D30</f>
        <v>0</v>
      </c>
      <c r="E26" s="86">
        <f t="shared" ref="E26:O26" si="2">E27+E29+E30</f>
        <v>0</v>
      </c>
      <c r="F26" s="86">
        <f t="shared" si="2"/>
        <v>0</v>
      </c>
      <c r="G26" s="86">
        <f t="shared" si="2"/>
        <v>0</v>
      </c>
      <c r="H26" s="86">
        <f t="shared" si="2"/>
        <v>0</v>
      </c>
      <c r="I26" s="162">
        <f t="shared" si="2"/>
        <v>0</v>
      </c>
      <c r="J26" s="86">
        <f t="shared" si="2"/>
        <v>0</v>
      </c>
      <c r="K26" s="162">
        <f t="shared" si="2"/>
        <v>0</v>
      </c>
      <c r="L26" s="166">
        <f t="shared" si="2"/>
        <v>0</v>
      </c>
      <c r="M26" s="167">
        <f t="shared" si="2"/>
        <v>0</v>
      </c>
      <c r="N26" s="163">
        <f t="shared" si="2"/>
        <v>0</v>
      </c>
      <c r="O26" s="86">
        <f t="shared" si="2"/>
        <v>0</v>
      </c>
    </row>
    <row r="27" spans="1:15" x14ac:dyDescent="0.25">
      <c r="A27" s="83" t="s">
        <v>84</v>
      </c>
      <c r="B27" s="29" t="s">
        <v>85</v>
      </c>
      <c r="C27" s="72" t="s">
        <v>73</v>
      </c>
      <c r="D27" s="86">
        <v>0</v>
      </c>
      <c r="E27" s="86">
        <v>0</v>
      </c>
      <c r="F27" s="86">
        <v>0</v>
      </c>
      <c r="G27" s="86">
        <v>0</v>
      </c>
      <c r="H27" s="86">
        <v>0</v>
      </c>
      <c r="I27" s="162">
        <v>0</v>
      </c>
      <c r="J27" s="86">
        <v>0</v>
      </c>
      <c r="K27" s="162">
        <v>0</v>
      </c>
      <c r="L27" s="166">
        <v>0</v>
      </c>
      <c r="M27" s="167">
        <v>0</v>
      </c>
      <c r="N27" s="217">
        <f t="shared" ref="N27:N32" si="3">D27+F27+H27+J27+L27</f>
        <v>0</v>
      </c>
      <c r="O27" s="47">
        <f t="shared" ref="O27:O32" si="4">E27+G27+I27+K27+M27</f>
        <v>0</v>
      </c>
    </row>
    <row r="28" spans="1:15" x14ac:dyDescent="0.25">
      <c r="A28" s="88"/>
      <c r="B28" s="29" t="s">
        <v>86</v>
      </c>
      <c r="C28" s="72" t="s">
        <v>73</v>
      </c>
      <c r="D28" s="86">
        <v>0</v>
      </c>
      <c r="E28" s="86">
        <v>0</v>
      </c>
      <c r="F28" s="86">
        <v>0</v>
      </c>
      <c r="G28" s="86">
        <v>0</v>
      </c>
      <c r="H28" s="86">
        <v>0</v>
      </c>
      <c r="I28" s="162">
        <v>0</v>
      </c>
      <c r="J28" s="86">
        <v>0</v>
      </c>
      <c r="K28" s="162">
        <v>0</v>
      </c>
      <c r="L28" s="166">
        <v>0</v>
      </c>
      <c r="M28" s="167">
        <v>0</v>
      </c>
      <c r="N28" s="217">
        <f t="shared" si="3"/>
        <v>0</v>
      </c>
      <c r="O28" s="47">
        <f t="shared" si="4"/>
        <v>0</v>
      </c>
    </row>
    <row r="29" spans="1:15" x14ac:dyDescent="0.25">
      <c r="A29" s="83" t="s">
        <v>87</v>
      </c>
      <c r="B29" s="29" t="s">
        <v>88</v>
      </c>
      <c r="C29" s="72" t="s">
        <v>73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162">
        <v>0</v>
      </c>
      <c r="J29" s="86">
        <v>0</v>
      </c>
      <c r="K29" s="162">
        <v>0</v>
      </c>
      <c r="L29" s="166">
        <v>0</v>
      </c>
      <c r="M29" s="167">
        <v>0</v>
      </c>
      <c r="N29" s="217">
        <f t="shared" si="3"/>
        <v>0</v>
      </c>
      <c r="O29" s="47">
        <f t="shared" si="4"/>
        <v>0</v>
      </c>
    </row>
    <row r="30" spans="1:15" x14ac:dyDescent="0.25">
      <c r="A30" s="83" t="s">
        <v>89</v>
      </c>
      <c r="B30" s="29" t="s">
        <v>90</v>
      </c>
      <c r="C30" s="72" t="s">
        <v>73</v>
      </c>
      <c r="D30" s="86">
        <v>0</v>
      </c>
      <c r="E30" s="86">
        <v>0</v>
      </c>
      <c r="F30" s="86">
        <v>0</v>
      </c>
      <c r="G30" s="86">
        <v>0</v>
      </c>
      <c r="H30" s="86">
        <v>0</v>
      </c>
      <c r="I30" s="162">
        <v>0</v>
      </c>
      <c r="J30" s="86">
        <v>0</v>
      </c>
      <c r="K30" s="162">
        <v>0</v>
      </c>
      <c r="L30" s="166">
        <v>0</v>
      </c>
      <c r="M30" s="167">
        <v>0</v>
      </c>
      <c r="N30" s="217">
        <f t="shared" si="3"/>
        <v>0</v>
      </c>
      <c r="O30" s="47">
        <f t="shared" si="4"/>
        <v>0</v>
      </c>
    </row>
    <row r="31" spans="1:15" x14ac:dyDescent="0.25">
      <c r="A31" s="83">
        <v>3</v>
      </c>
      <c r="B31" s="29" t="s">
        <v>91</v>
      </c>
      <c r="C31" s="72" t="s">
        <v>73</v>
      </c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162">
        <v>0</v>
      </c>
      <c r="J31" s="86">
        <v>0</v>
      </c>
      <c r="K31" s="162">
        <v>0</v>
      </c>
      <c r="L31" s="166">
        <v>0</v>
      </c>
      <c r="M31" s="167">
        <v>0</v>
      </c>
      <c r="N31" s="217">
        <f t="shared" si="3"/>
        <v>0</v>
      </c>
      <c r="O31" s="47">
        <f t="shared" si="4"/>
        <v>0</v>
      </c>
    </row>
    <row r="32" spans="1:15" ht="30" x14ac:dyDescent="0.25">
      <c r="A32" s="83">
        <v>4</v>
      </c>
      <c r="B32" s="29" t="s">
        <v>166</v>
      </c>
      <c r="C32" s="72" t="s">
        <v>73</v>
      </c>
      <c r="D32" s="86">
        <v>0</v>
      </c>
      <c r="E32" s="86">
        <v>0</v>
      </c>
      <c r="F32" s="86">
        <v>0</v>
      </c>
      <c r="G32" s="86">
        <v>0</v>
      </c>
      <c r="H32" s="86">
        <v>0</v>
      </c>
      <c r="I32" s="162">
        <v>0</v>
      </c>
      <c r="J32" s="86">
        <v>0</v>
      </c>
      <c r="K32" s="162">
        <v>0</v>
      </c>
      <c r="L32" s="166">
        <v>0</v>
      </c>
      <c r="M32" s="167">
        <v>0</v>
      </c>
      <c r="N32" s="217">
        <f t="shared" si="3"/>
        <v>0</v>
      </c>
      <c r="O32" s="47">
        <f t="shared" si="4"/>
        <v>0</v>
      </c>
    </row>
    <row r="33" spans="1:15" ht="15.75" thickBot="1" x14ac:dyDescent="0.3">
      <c r="A33" s="83">
        <v>5</v>
      </c>
      <c r="B33" s="29" t="s">
        <v>92</v>
      </c>
      <c r="C33" s="72" t="s">
        <v>73</v>
      </c>
      <c r="D33" s="86">
        <f t="shared" ref="D33:O33" si="5">D17+D26+D31+D32</f>
        <v>13561.949999999999</v>
      </c>
      <c r="E33" s="86">
        <f t="shared" si="5"/>
        <v>0</v>
      </c>
      <c r="F33" s="86">
        <f t="shared" si="5"/>
        <v>28707.7</v>
      </c>
      <c r="G33" s="86">
        <f t="shared" si="5"/>
        <v>4946.3</v>
      </c>
      <c r="H33" s="86">
        <f t="shared" si="5"/>
        <v>25409.719999999998</v>
      </c>
      <c r="I33" s="162">
        <f t="shared" si="5"/>
        <v>1759.24</v>
      </c>
      <c r="J33" s="86">
        <f t="shared" si="5"/>
        <v>15173.05</v>
      </c>
      <c r="K33" s="162">
        <f t="shared" si="5"/>
        <v>5103.6499999999996</v>
      </c>
      <c r="L33" s="168">
        <f t="shared" si="5"/>
        <v>27792.09</v>
      </c>
      <c r="M33" s="169">
        <f t="shared" si="5"/>
        <v>0</v>
      </c>
      <c r="N33" s="163">
        <f t="shared" si="5"/>
        <v>110644.51</v>
      </c>
      <c r="O33" s="86">
        <f t="shared" si="5"/>
        <v>11809.19</v>
      </c>
    </row>
    <row r="34" spans="1:15" ht="15.75" thickBot="1" x14ac:dyDescent="0.3">
      <c r="A34" s="316" t="s">
        <v>152</v>
      </c>
      <c r="B34" s="316"/>
      <c r="C34" s="316"/>
      <c r="D34" s="316"/>
      <c r="E34" s="316"/>
      <c r="F34" s="316"/>
      <c r="G34" s="316"/>
      <c r="H34" s="316"/>
      <c r="I34" s="316"/>
      <c r="J34" s="317"/>
      <c r="K34" s="317"/>
      <c r="L34" s="317"/>
      <c r="M34" s="317"/>
      <c r="N34" s="85"/>
      <c r="O34" s="85"/>
    </row>
    <row r="35" spans="1:15" ht="45" x14ac:dyDescent="0.25">
      <c r="A35" s="83">
        <v>6</v>
      </c>
      <c r="B35" s="29" t="s">
        <v>186</v>
      </c>
      <c r="C35" s="72" t="s">
        <v>73</v>
      </c>
      <c r="D35" s="86">
        <v>0</v>
      </c>
      <c r="E35" s="86">
        <v>0</v>
      </c>
      <c r="F35" s="86">
        <v>0</v>
      </c>
      <c r="G35" s="86">
        <v>0</v>
      </c>
      <c r="H35" s="86">
        <v>0</v>
      </c>
      <c r="I35" s="162">
        <v>0</v>
      </c>
      <c r="J35" s="86">
        <v>0</v>
      </c>
      <c r="K35" s="162">
        <v>0</v>
      </c>
      <c r="L35" s="164">
        <v>0</v>
      </c>
      <c r="M35" s="165">
        <v>0</v>
      </c>
      <c r="N35" s="217">
        <f t="shared" ref="N35:N42" si="6">D35+F35+H35+J35+L35</f>
        <v>0</v>
      </c>
      <c r="O35" s="47">
        <f t="shared" ref="O35:O42" si="7">E35+G35+I35+K35+M35</f>
        <v>0</v>
      </c>
    </row>
    <row r="36" spans="1:15" ht="45" x14ac:dyDescent="0.25">
      <c r="A36" s="83">
        <v>7</v>
      </c>
      <c r="B36" s="29" t="s">
        <v>187</v>
      </c>
      <c r="C36" s="72" t="s">
        <v>73</v>
      </c>
      <c r="D36" s="86">
        <v>0</v>
      </c>
      <c r="E36" s="86">
        <v>0</v>
      </c>
      <c r="F36" s="86">
        <v>0</v>
      </c>
      <c r="G36" s="86">
        <v>0</v>
      </c>
      <c r="H36" s="86">
        <v>0</v>
      </c>
      <c r="I36" s="162">
        <v>0</v>
      </c>
      <c r="J36" s="86">
        <v>0</v>
      </c>
      <c r="K36" s="162">
        <v>0</v>
      </c>
      <c r="L36" s="166">
        <v>0</v>
      </c>
      <c r="M36" s="167">
        <v>0</v>
      </c>
      <c r="N36" s="217">
        <f t="shared" si="6"/>
        <v>0</v>
      </c>
      <c r="O36" s="47">
        <f t="shared" si="7"/>
        <v>0</v>
      </c>
    </row>
    <row r="37" spans="1:15" ht="47.25" customHeight="1" x14ac:dyDescent="0.25">
      <c r="A37" s="83">
        <v>8</v>
      </c>
      <c r="B37" s="29" t="s">
        <v>174</v>
      </c>
      <c r="C37" s="72" t="s">
        <v>73</v>
      </c>
      <c r="D37" s="86">
        <v>13076.21</v>
      </c>
      <c r="E37" s="86">
        <v>6732.9</v>
      </c>
      <c r="F37" s="86">
        <v>27560.47</v>
      </c>
      <c r="G37" s="86">
        <v>19043.73</v>
      </c>
      <c r="H37" s="86">
        <v>24216.6</v>
      </c>
      <c r="I37" s="162">
        <v>7850.08</v>
      </c>
      <c r="J37" s="86">
        <v>12691.35</v>
      </c>
      <c r="K37" s="162">
        <v>5071.42</v>
      </c>
      <c r="L37" s="166">
        <v>23920.65</v>
      </c>
      <c r="M37" s="167">
        <v>3423.6419999999998</v>
      </c>
      <c r="N37" s="217">
        <f t="shared" si="6"/>
        <v>101465.28</v>
      </c>
      <c r="O37" s="47">
        <f t="shared" si="7"/>
        <v>42121.771999999997</v>
      </c>
    </row>
    <row r="38" spans="1:15" ht="18.75" customHeight="1" x14ac:dyDescent="0.25">
      <c r="A38" s="83" t="s">
        <v>173</v>
      </c>
      <c r="B38" s="29" t="s">
        <v>175</v>
      </c>
      <c r="C38" s="72" t="s">
        <v>73</v>
      </c>
      <c r="D38" s="86">
        <v>0</v>
      </c>
      <c r="E38" s="86">
        <v>6732.9</v>
      </c>
      <c r="F38" s="86">
        <v>0</v>
      </c>
      <c r="G38" s="86">
        <v>19043.73</v>
      </c>
      <c r="H38" s="86">
        <v>0</v>
      </c>
      <c r="I38" s="162">
        <v>7850.08</v>
      </c>
      <c r="J38" s="86">
        <v>0</v>
      </c>
      <c r="K38" s="162">
        <v>5071.42</v>
      </c>
      <c r="L38" s="166">
        <v>0</v>
      </c>
      <c r="M38" s="167">
        <v>0</v>
      </c>
      <c r="N38" s="217">
        <f t="shared" si="6"/>
        <v>0</v>
      </c>
      <c r="O38" s="47">
        <f t="shared" si="7"/>
        <v>38698.129999999997</v>
      </c>
    </row>
    <row r="39" spans="1:15" ht="18" customHeight="1" x14ac:dyDescent="0.25">
      <c r="A39" s="83" t="s">
        <v>176</v>
      </c>
      <c r="B39" s="29" t="s">
        <v>177</v>
      </c>
      <c r="C39" s="72" t="s">
        <v>73</v>
      </c>
      <c r="D39" s="86">
        <v>0</v>
      </c>
      <c r="E39" s="86">
        <v>0</v>
      </c>
      <c r="F39" s="86">
        <v>0</v>
      </c>
      <c r="G39" s="86">
        <v>0</v>
      </c>
      <c r="H39" s="86">
        <v>0</v>
      </c>
      <c r="I39" s="162">
        <v>0</v>
      </c>
      <c r="J39" s="86">
        <v>0</v>
      </c>
      <c r="K39" s="162">
        <v>0</v>
      </c>
      <c r="L39" s="166">
        <v>0</v>
      </c>
      <c r="M39" s="167">
        <v>0</v>
      </c>
      <c r="N39" s="217">
        <f t="shared" si="6"/>
        <v>0</v>
      </c>
      <c r="O39" s="47">
        <f t="shared" si="7"/>
        <v>0</v>
      </c>
    </row>
    <row r="40" spans="1:15" ht="32.25" customHeight="1" x14ac:dyDescent="0.25">
      <c r="A40" s="83">
        <v>9</v>
      </c>
      <c r="B40" s="29" t="s">
        <v>153</v>
      </c>
      <c r="C40" s="72" t="s">
        <v>73</v>
      </c>
      <c r="D40" s="86">
        <v>13076.21</v>
      </c>
      <c r="E40" s="86">
        <v>4615.45</v>
      </c>
      <c r="F40" s="86">
        <v>27560.47</v>
      </c>
      <c r="G40" s="86">
        <v>9087.01</v>
      </c>
      <c r="H40" s="86">
        <v>24216.6</v>
      </c>
      <c r="I40" s="162">
        <v>5483.64</v>
      </c>
      <c r="J40" s="86">
        <v>12691.35</v>
      </c>
      <c r="K40" s="162">
        <v>5823.61</v>
      </c>
      <c r="L40" s="166">
        <v>23920.65</v>
      </c>
      <c r="M40" s="167">
        <v>3423.6419999999998</v>
      </c>
      <c r="N40" s="217">
        <f t="shared" si="6"/>
        <v>101465.28</v>
      </c>
      <c r="O40" s="47">
        <f t="shared" si="7"/>
        <v>28433.351999999999</v>
      </c>
    </row>
    <row r="41" spans="1:15" ht="30" x14ac:dyDescent="0.25">
      <c r="A41" s="87" t="s">
        <v>150</v>
      </c>
      <c r="B41" s="29" t="s">
        <v>169</v>
      </c>
      <c r="C41" s="72" t="s">
        <v>172</v>
      </c>
      <c r="D41" s="89">
        <v>726.9</v>
      </c>
      <c r="E41" s="89">
        <v>282.37</v>
      </c>
      <c r="F41" s="89">
        <v>2980.83</v>
      </c>
      <c r="G41" s="89">
        <v>710.58</v>
      </c>
      <c r="H41" s="89">
        <v>643.74</v>
      </c>
      <c r="I41" s="162">
        <v>132.61000000000001</v>
      </c>
      <c r="J41" s="89">
        <v>108</v>
      </c>
      <c r="K41" s="216">
        <v>429.80700000000002</v>
      </c>
      <c r="L41" s="170">
        <v>110</v>
      </c>
      <c r="M41" s="171">
        <v>107.39</v>
      </c>
      <c r="N41" s="217">
        <f t="shared" si="6"/>
        <v>4569.47</v>
      </c>
      <c r="O41" s="47">
        <f t="shared" si="7"/>
        <v>1662.7570000000001</v>
      </c>
    </row>
    <row r="42" spans="1:15" x14ac:dyDescent="0.25">
      <c r="A42" s="87" t="s">
        <v>151</v>
      </c>
      <c r="B42" s="28" t="s">
        <v>149</v>
      </c>
      <c r="C42" s="72" t="s">
        <v>73</v>
      </c>
      <c r="D42" s="86"/>
      <c r="E42" s="86"/>
      <c r="F42" s="86"/>
      <c r="G42" s="86"/>
      <c r="H42" s="86"/>
      <c r="I42" s="162"/>
      <c r="J42" s="86"/>
      <c r="K42" s="162"/>
      <c r="L42" s="166"/>
      <c r="M42" s="167"/>
      <c r="N42" s="217">
        <f t="shared" si="6"/>
        <v>0</v>
      </c>
      <c r="O42" s="47">
        <f t="shared" si="7"/>
        <v>0</v>
      </c>
    </row>
    <row r="43" spans="1:15" ht="30.75" thickBot="1" x14ac:dyDescent="0.3">
      <c r="A43" s="87" t="s">
        <v>154</v>
      </c>
      <c r="B43" s="33" t="s">
        <v>188</v>
      </c>
      <c r="C43" s="72" t="s">
        <v>73</v>
      </c>
      <c r="D43" s="86">
        <f>D35+D37-D33</f>
        <v>-485.73999999999978</v>
      </c>
      <c r="E43" s="86">
        <f t="shared" ref="E43:O43" si="8">E35+E37-E33</f>
        <v>6732.9</v>
      </c>
      <c r="F43" s="86">
        <f t="shared" si="8"/>
        <v>-1147.2299999999996</v>
      </c>
      <c r="G43" s="86">
        <f t="shared" si="8"/>
        <v>14097.43</v>
      </c>
      <c r="H43" s="86">
        <f t="shared" si="8"/>
        <v>-1193.119999999999</v>
      </c>
      <c r="I43" s="162">
        <f t="shared" si="8"/>
        <v>6090.84</v>
      </c>
      <c r="J43" s="86">
        <f t="shared" si="8"/>
        <v>-2481.6999999999989</v>
      </c>
      <c r="K43" s="162">
        <f>K35+K37-K33</f>
        <v>-32.229999999999563</v>
      </c>
      <c r="L43" s="168">
        <f>L35+L37-L33</f>
        <v>-3871.4399999999987</v>
      </c>
      <c r="M43" s="169">
        <f t="shared" si="8"/>
        <v>3423.6419999999998</v>
      </c>
      <c r="N43" s="163">
        <f t="shared" si="8"/>
        <v>-9179.2299999999959</v>
      </c>
      <c r="O43" s="86">
        <f t="shared" si="8"/>
        <v>30312.581999999995</v>
      </c>
    </row>
    <row r="44" spans="1:15" x14ac:dyDescent="0.25">
      <c r="A44" s="90" t="s">
        <v>140</v>
      </c>
      <c r="B44" s="91" t="s">
        <v>139</v>
      </c>
    </row>
    <row r="45" spans="1:15" x14ac:dyDescent="0.25">
      <c r="A45" s="90" t="s">
        <v>170</v>
      </c>
      <c r="B45" s="91" t="s">
        <v>210</v>
      </c>
    </row>
    <row r="46" spans="1:15" ht="59.25" customHeight="1" x14ac:dyDescent="0.25"/>
    <row r="47" spans="1:15" ht="15.75" hidden="1" customHeight="1" x14ac:dyDescent="0.25">
      <c r="A47" s="326" t="s">
        <v>897</v>
      </c>
      <c r="B47" s="326"/>
      <c r="C47" s="326"/>
      <c r="D47" s="326"/>
      <c r="E47" s="92"/>
      <c r="F47" s="92"/>
      <c r="H47" s="325"/>
      <c r="I47" s="325"/>
      <c r="J47" s="325" t="s">
        <v>898</v>
      </c>
      <c r="K47" s="325"/>
      <c r="L47" s="325"/>
      <c r="M47" s="325"/>
      <c r="N47" s="325"/>
      <c r="O47" s="325"/>
    </row>
    <row r="48" spans="1:15" ht="33" hidden="1" customHeight="1" x14ac:dyDescent="0.25"/>
    <row r="49" spans="2:4" hidden="1" x14ac:dyDescent="0.25">
      <c r="B49" s="175" t="s">
        <v>900</v>
      </c>
      <c r="C49" s="175"/>
      <c r="D49" s="176"/>
    </row>
    <row r="50" spans="2:4" ht="12" hidden="1" customHeight="1" x14ac:dyDescent="0.25">
      <c r="B50" s="304" t="s">
        <v>102</v>
      </c>
      <c r="C50" s="304"/>
      <c r="D50" s="176"/>
    </row>
    <row r="51" spans="2:4" hidden="1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C47:F47 H47:I47" name="Диапазон18"/>
    <protectedRange sqref="C47:F47" name="Диапазон2_1"/>
    <protectedRange sqref="D33:O33 D27:M32 D26:O26 D18:M25 D34:M42 D17:O17" name="Диапазон8"/>
    <protectedRange sqref="D33:O33 D27:M32 D26:O26 D18:M25 D34:M42 D17:O17" name="Диапазон16"/>
    <protectedRange sqref="D43:O43" name="Диапазон8_2"/>
    <protectedRange sqref="D43:O43" name="Диапазон16_2"/>
  </protectedRanges>
  <mergeCells count="21">
    <mergeCell ref="B3:N3"/>
    <mergeCell ref="C13:C14"/>
    <mergeCell ref="J47:O47"/>
    <mergeCell ref="A47:D47"/>
    <mergeCell ref="H47:I47"/>
    <mergeCell ref="A4:O4"/>
    <mergeCell ref="A5:O5"/>
    <mergeCell ref="A6:O6"/>
    <mergeCell ref="A7:O7"/>
    <mergeCell ref="A8:O8"/>
    <mergeCell ref="B50:C50"/>
    <mergeCell ref="N13:O13"/>
    <mergeCell ref="D13:E13"/>
    <mergeCell ref="F13:G13"/>
    <mergeCell ref="H13:I13"/>
    <mergeCell ref="J13:K13"/>
    <mergeCell ref="L13:M13"/>
    <mergeCell ref="A16:M16"/>
    <mergeCell ref="A34:M34"/>
    <mergeCell ref="A13:A14"/>
    <mergeCell ref="B13:B14"/>
  </mergeCells>
  <pageMargins left="1.1811023622047243" right="0.39370078740157483" top="0.78740157480314965" bottom="0.78740157480314965" header="0.31496062992125984" footer="0.31496062992125984"/>
  <pageSetup paperSize="9" scale="4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33"/>
  <sheetViews>
    <sheetView topLeftCell="A220" zoomScale="90" zoomScaleNormal="90" workbookViewId="0">
      <selection activeCell="A228" sqref="A228:XFD233"/>
    </sheetView>
  </sheetViews>
  <sheetFormatPr defaultRowHeight="15" x14ac:dyDescent="0.25"/>
  <cols>
    <col min="1" max="1" width="5.42578125" style="28" customWidth="1"/>
    <col min="2" max="2" width="9.140625" style="28"/>
    <col min="3" max="3" width="47.5703125" style="28" customWidth="1"/>
    <col min="4" max="4" width="19.5703125" style="28" customWidth="1"/>
    <col min="5" max="6" width="19.85546875" style="28" customWidth="1"/>
    <col min="7" max="7" width="18.5703125" style="28" customWidth="1"/>
    <col min="8" max="16384" width="9.140625" style="28"/>
  </cols>
  <sheetData>
    <row r="1" spans="1:18" x14ac:dyDescent="0.25">
      <c r="F1" s="31" t="s">
        <v>193</v>
      </c>
    </row>
    <row r="2" spans="1:18" x14ac:dyDescent="0.25">
      <c r="F2" s="31"/>
    </row>
    <row r="3" spans="1:18" ht="37.5" customHeight="1" x14ac:dyDescent="0.25">
      <c r="A3" s="395" t="s">
        <v>159</v>
      </c>
      <c r="B3" s="395"/>
      <c r="C3" s="395"/>
      <c r="D3" s="395"/>
      <c r="E3" s="395"/>
      <c r="F3" s="395"/>
    </row>
    <row r="4" spans="1:18" x14ac:dyDescent="0.25">
      <c r="B4" s="411" t="s">
        <v>233</v>
      </c>
      <c r="C4" s="411"/>
      <c r="D4" s="411"/>
      <c r="E4" s="411"/>
      <c r="F4" s="411"/>
    </row>
    <row r="5" spans="1:18" x14ac:dyDescent="0.25">
      <c r="B5" s="412" t="s">
        <v>147</v>
      </c>
      <c r="C5" s="412"/>
      <c r="D5" s="412"/>
      <c r="E5" s="412"/>
      <c r="F5" s="412"/>
    </row>
    <row r="7" spans="1:18" ht="20.25" customHeight="1" x14ac:dyDescent="0.25">
      <c r="A7" s="413" t="s">
        <v>219</v>
      </c>
      <c r="B7" s="413"/>
      <c r="C7" s="413"/>
      <c r="D7" s="413"/>
      <c r="E7" s="413"/>
      <c r="F7" s="413"/>
    </row>
    <row r="8" spans="1:18" x14ac:dyDescent="0.25">
      <c r="A8" s="32"/>
      <c r="F8" s="32"/>
    </row>
    <row r="9" spans="1:18" ht="15" customHeight="1" x14ac:dyDescent="0.25">
      <c r="A9" s="400" t="s">
        <v>8</v>
      </c>
      <c r="B9" s="400" t="s">
        <v>136</v>
      </c>
      <c r="C9" s="400" t="s">
        <v>35</v>
      </c>
      <c r="D9" s="400" t="s">
        <v>220</v>
      </c>
      <c r="E9" s="400" t="s">
        <v>164</v>
      </c>
      <c r="F9" s="70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ht="43.5" customHeight="1" x14ac:dyDescent="0.25">
      <c r="A10" s="400"/>
      <c r="B10" s="400"/>
      <c r="C10" s="400"/>
      <c r="D10" s="400"/>
      <c r="E10" s="400"/>
      <c r="F10" s="69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x14ac:dyDescent="0.25">
      <c r="A11" s="10">
        <v>1</v>
      </c>
      <c r="B11" s="10">
        <v>2</v>
      </c>
      <c r="C11" s="10">
        <v>3</v>
      </c>
      <c r="D11" s="10">
        <v>4</v>
      </c>
      <c r="E11" s="66">
        <v>5</v>
      </c>
      <c r="F11" s="69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18" x14ac:dyDescent="0.25">
      <c r="A12" s="10">
        <v>1</v>
      </c>
      <c r="B12" s="248">
        <v>2023</v>
      </c>
      <c r="C12" s="285" t="s">
        <v>363</v>
      </c>
      <c r="D12" s="149">
        <v>0.7</v>
      </c>
      <c r="E12" s="248">
        <v>0.7</v>
      </c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x14ac:dyDescent="0.25">
      <c r="A13" s="281">
        <f>A12+1</f>
        <v>2</v>
      </c>
      <c r="B13" s="281">
        <v>2023</v>
      </c>
      <c r="C13" s="285" t="s">
        <v>401</v>
      </c>
      <c r="D13" s="281">
        <v>0.7</v>
      </c>
      <c r="E13" s="281">
        <v>0</v>
      </c>
      <c r="F13" s="27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</row>
    <row r="14" spans="1:18" x14ac:dyDescent="0.25">
      <c r="A14" s="281">
        <f t="shared" ref="A14:A74" si="0">A13+1</f>
        <v>3</v>
      </c>
      <c r="B14" s="248">
        <v>2023</v>
      </c>
      <c r="C14" s="285" t="s">
        <v>311</v>
      </c>
      <c r="D14" s="149">
        <v>0.7</v>
      </c>
      <c r="E14" s="248">
        <v>0.7</v>
      </c>
      <c r="F14" s="69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</row>
    <row r="15" spans="1:18" x14ac:dyDescent="0.25">
      <c r="A15" s="281">
        <f t="shared" si="0"/>
        <v>4</v>
      </c>
      <c r="B15" s="248">
        <v>2023</v>
      </c>
      <c r="C15" s="285" t="s">
        <v>366</v>
      </c>
      <c r="D15" s="149">
        <v>0.7</v>
      </c>
      <c r="E15" s="248">
        <v>0.7</v>
      </c>
      <c r="F15" s="69"/>
      <c r="G15" s="68"/>
      <c r="H15" s="69"/>
      <c r="I15" s="69"/>
      <c r="J15" s="69"/>
      <c r="K15" s="69"/>
      <c r="L15" s="68"/>
      <c r="M15" s="69"/>
      <c r="N15" s="69"/>
      <c r="O15" s="69"/>
      <c r="P15" s="69"/>
      <c r="Q15" s="67"/>
      <c r="R15" s="67"/>
    </row>
    <row r="16" spans="1:18" x14ac:dyDescent="0.25">
      <c r="A16" s="281">
        <f t="shared" si="0"/>
        <v>5</v>
      </c>
      <c r="B16" s="248">
        <v>2023</v>
      </c>
      <c r="C16" s="285" t="s">
        <v>312</v>
      </c>
      <c r="D16" s="149">
        <v>0.7</v>
      </c>
      <c r="E16" s="248">
        <v>0.7</v>
      </c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1:6" x14ac:dyDescent="0.25">
      <c r="A17" s="281">
        <f t="shared" si="0"/>
        <v>6</v>
      </c>
      <c r="B17" s="248">
        <v>2023</v>
      </c>
      <c r="C17" s="285" t="s">
        <v>368</v>
      </c>
      <c r="D17" s="149">
        <v>0.7</v>
      </c>
      <c r="E17" s="248">
        <v>0.7</v>
      </c>
      <c r="F17" s="69"/>
    </row>
    <row r="18" spans="1:6" x14ac:dyDescent="0.25">
      <c r="A18" s="281">
        <f t="shared" si="0"/>
        <v>7</v>
      </c>
      <c r="B18" s="248">
        <v>2023</v>
      </c>
      <c r="C18" s="285" t="s">
        <v>313</v>
      </c>
      <c r="D18" s="149">
        <v>0.7</v>
      </c>
      <c r="E18" s="248">
        <v>0.7</v>
      </c>
      <c r="F18" s="147"/>
    </row>
    <row r="19" spans="1:6" x14ac:dyDescent="0.25">
      <c r="A19" s="281">
        <f t="shared" si="0"/>
        <v>8</v>
      </c>
      <c r="B19" s="281">
        <v>2023</v>
      </c>
      <c r="C19" s="285" t="s">
        <v>404</v>
      </c>
      <c r="D19" s="281">
        <v>6</v>
      </c>
      <c r="E19" s="281">
        <v>0</v>
      </c>
      <c r="F19" s="279"/>
    </row>
    <row r="20" spans="1:6" x14ac:dyDescent="0.25">
      <c r="A20" s="281">
        <f t="shared" si="0"/>
        <v>9</v>
      </c>
      <c r="B20" s="248">
        <v>2023</v>
      </c>
      <c r="C20" s="285" t="s">
        <v>314</v>
      </c>
      <c r="D20" s="149">
        <v>0.7</v>
      </c>
      <c r="E20" s="248">
        <v>0.7</v>
      </c>
      <c r="F20" s="147"/>
    </row>
    <row r="21" spans="1:6" x14ac:dyDescent="0.25">
      <c r="A21" s="281">
        <f t="shared" si="0"/>
        <v>10</v>
      </c>
      <c r="B21" s="248">
        <v>2023</v>
      </c>
      <c r="C21" s="285" t="s">
        <v>315</v>
      </c>
      <c r="D21" s="149">
        <v>0.7</v>
      </c>
      <c r="E21" s="248">
        <v>0.7</v>
      </c>
      <c r="F21" s="147"/>
    </row>
    <row r="22" spans="1:6" x14ac:dyDescent="0.25">
      <c r="A22" s="281">
        <f t="shared" si="0"/>
        <v>11</v>
      </c>
      <c r="B22" s="248">
        <v>2023</v>
      </c>
      <c r="C22" s="285" t="s">
        <v>376</v>
      </c>
      <c r="D22" s="259">
        <v>7</v>
      </c>
      <c r="E22" s="259">
        <v>0</v>
      </c>
      <c r="F22" s="147"/>
    </row>
    <row r="23" spans="1:6" x14ac:dyDescent="0.25">
      <c r="A23" s="281">
        <f t="shared" si="0"/>
        <v>12</v>
      </c>
      <c r="B23" s="248">
        <v>2023</v>
      </c>
      <c r="C23" s="285" t="s">
        <v>371</v>
      </c>
      <c r="D23" s="149">
        <v>0.7</v>
      </c>
      <c r="E23" s="248">
        <f>D23</f>
        <v>0.7</v>
      </c>
      <c r="F23" s="147"/>
    </row>
    <row r="24" spans="1:6" x14ac:dyDescent="0.25">
      <c r="A24" s="281">
        <f t="shared" si="0"/>
        <v>13</v>
      </c>
      <c r="B24" s="281">
        <v>2023</v>
      </c>
      <c r="C24" s="285" t="s">
        <v>416</v>
      </c>
      <c r="D24" s="281">
        <v>0.7</v>
      </c>
      <c r="E24" s="285">
        <f t="shared" ref="E24:E46" si="1">D24</f>
        <v>0.7</v>
      </c>
      <c r="F24" s="279"/>
    </row>
    <row r="25" spans="1:6" ht="30" x14ac:dyDescent="0.25">
      <c r="A25" s="281">
        <f t="shared" si="0"/>
        <v>14</v>
      </c>
      <c r="B25" s="248">
        <v>2023</v>
      </c>
      <c r="C25" s="285" t="s">
        <v>316</v>
      </c>
      <c r="D25" s="149">
        <v>0.7</v>
      </c>
      <c r="E25" s="285">
        <f t="shared" si="1"/>
        <v>0.7</v>
      </c>
      <c r="F25" s="147"/>
    </row>
    <row r="26" spans="1:6" x14ac:dyDescent="0.25">
      <c r="A26" s="281">
        <f t="shared" si="0"/>
        <v>15</v>
      </c>
      <c r="B26" s="281">
        <v>2023</v>
      </c>
      <c r="C26" s="285" t="s">
        <v>419</v>
      </c>
      <c r="D26" s="281">
        <v>0.7</v>
      </c>
      <c r="E26" s="285">
        <f t="shared" si="1"/>
        <v>0.7</v>
      </c>
      <c r="F26" s="279"/>
    </row>
    <row r="27" spans="1:6" x14ac:dyDescent="0.25">
      <c r="A27" s="281">
        <f t="shared" si="0"/>
        <v>16</v>
      </c>
      <c r="B27" s="281">
        <v>2023</v>
      </c>
      <c r="C27" s="285" t="s">
        <v>421</v>
      </c>
      <c r="D27" s="281">
        <v>0.7</v>
      </c>
      <c r="E27" s="285">
        <f t="shared" si="1"/>
        <v>0.7</v>
      </c>
      <c r="F27" s="279"/>
    </row>
    <row r="28" spans="1:6" x14ac:dyDescent="0.25">
      <c r="A28" s="281">
        <f t="shared" si="0"/>
        <v>17</v>
      </c>
      <c r="B28" s="281">
        <v>2023</v>
      </c>
      <c r="C28" s="285" t="s">
        <v>424</v>
      </c>
      <c r="D28" s="281">
        <v>0.7</v>
      </c>
      <c r="E28" s="281">
        <v>0</v>
      </c>
      <c r="F28" s="279"/>
    </row>
    <row r="29" spans="1:6" x14ac:dyDescent="0.25">
      <c r="A29" s="281">
        <f t="shared" si="0"/>
        <v>18</v>
      </c>
      <c r="B29" s="248">
        <v>2023</v>
      </c>
      <c r="C29" s="285" t="s">
        <v>380</v>
      </c>
      <c r="D29" s="149">
        <v>0.7</v>
      </c>
      <c r="E29" s="285">
        <f t="shared" si="1"/>
        <v>0.7</v>
      </c>
      <c r="F29" s="147"/>
    </row>
    <row r="30" spans="1:6" x14ac:dyDescent="0.25">
      <c r="A30" s="281">
        <f t="shared" si="0"/>
        <v>19</v>
      </c>
      <c r="B30" s="248">
        <v>2023</v>
      </c>
      <c r="C30" s="285" t="s">
        <v>386</v>
      </c>
      <c r="D30" s="149">
        <v>0.7</v>
      </c>
      <c r="E30" s="285">
        <f t="shared" si="1"/>
        <v>0.7</v>
      </c>
      <c r="F30" s="147"/>
    </row>
    <row r="31" spans="1:6" x14ac:dyDescent="0.25">
      <c r="A31" s="281">
        <f t="shared" si="0"/>
        <v>20</v>
      </c>
      <c r="B31" s="248">
        <v>2023</v>
      </c>
      <c r="C31" s="285" t="s">
        <v>389</v>
      </c>
      <c r="D31" s="149">
        <v>0.7</v>
      </c>
      <c r="E31" s="285">
        <f t="shared" si="1"/>
        <v>0.7</v>
      </c>
      <c r="F31" s="147"/>
    </row>
    <row r="32" spans="1:6" x14ac:dyDescent="0.25">
      <c r="A32" s="281">
        <f t="shared" si="0"/>
        <v>21</v>
      </c>
      <c r="B32" s="248">
        <v>2023</v>
      </c>
      <c r="C32" s="285" t="s">
        <v>383</v>
      </c>
      <c r="D32" s="149">
        <v>0.7</v>
      </c>
      <c r="E32" s="285">
        <f t="shared" si="1"/>
        <v>0.7</v>
      </c>
      <c r="F32" s="147"/>
    </row>
    <row r="33" spans="1:6" x14ac:dyDescent="0.25">
      <c r="A33" s="281">
        <f t="shared" si="0"/>
        <v>22</v>
      </c>
      <c r="B33" s="281">
        <v>2023</v>
      </c>
      <c r="C33" s="285" t="s">
        <v>427</v>
      </c>
      <c r="D33" s="281">
        <v>0.7</v>
      </c>
      <c r="E33" s="285">
        <f t="shared" si="1"/>
        <v>0.7</v>
      </c>
      <c r="F33" s="279"/>
    </row>
    <row r="34" spans="1:6" x14ac:dyDescent="0.25">
      <c r="A34" s="281">
        <f t="shared" si="0"/>
        <v>23</v>
      </c>
      <c r="B34" s="248">
        <v>2023</v>
      </c>
      <c r="C34" s="285" t="s">
        <v>392</v>
      </c>
      <c r="D34" s="149">
        <v>0.7</v>
      </c>
      <c r="E34" s="285">
        <f t="shared" si="1"/>
        <v>0.7</v>
      </c>
      <c r="F34" s="147"/>
    </row>
    <row r="35" spans="1:6" x14ac:dyDescent="0.25">
      <c r="A35" s="281">
        <f t="shared" si="0"/>
        <v>24</v>
      </c>
      <c r="B35" s="248">
        <v>2023</v>
      </c>
      <c r="C35" s="285" t="s">
        <v>324</v>
      </c>
      <c r="D35" s="149">
        <v>0.7</v>
      </c>
      <c r="E35" s="285">
        <f t="shared" si="1"/>
        <v>0.7</v>
      </c>
      <c r="F35" s="147"/>
    </row>
    <row r="36" spans="1:6" x14ac:dyDescent="0.25">
      <c r="A36" s="281">
        <f t="shared" si="0"/>
        <v>25</v>
      </c>
      <c r="B36" s="248">
        <v>2023</v>
      </c>
      <c r="C36" s="285" t="s">
        <v>326</v>
      </c>
      <c r="D36" s="149">
        <v>0.7</v>
      </c>
      <c r="E36" s="285">
        <f t="shared" si="1"/>
        <v>0.7</v>
      </c>
      <c r="F36" s="147"/>
    </row>
    <row r="37" spans="1:6" x14ac:dyDescent="0.25">
      <c r="A37" s="281">
        <f t="shared" si="0"/>
        <v>26</v>
      </c>
      <c r="B37" s="248">
        <v>2023</v>
      </c>
      <c r="C37" s="285" t="s">
        <v>397</v>
      </c>
      <c r="D37" s="149">
        <v>0.7</v>
      </c>
      <c r="E37" s="285">
        <f t="shared" si="1"/>
        <v>0.7</v>
      </c>
      <c r="F37" s="147"/>
    </row>
    <row r="38" spans="1:6" x14ac:dyDescent="0.25">
      <c r="A38" s="281">
        <f t="shared" si="0"/>
        <v>27</v>
      </c>
      <c r="B38" s="281">
        <v>2023</v>
      </c>
      <c r="C38" s="285" t="s">
        <v>430</v>
      </c>
      <c r="D38" s="281">
        <v>0.7</v>
      </c>
      <c r="E38" s="285">
        <f t="shared" si="1"/>
        <v>0.7</v>
      </c>
      <c r="F38" s="279"/>
    </row>
    <row r="39" spans="1:6" x14ac:dyDescent="0.25">
      <c r="A39" s="281">
        <f t="shared" si="0"/>
        <v>28</v>
      </c>
      <c r="B39" s="281">
        <v>2023</v>
      </c>
      <c r="C39" s="285" t="s">
        <v>431</v>
      </c>
      <c r="D39" s="281">
        <v>0.7</v>
      </c>
      <c r="E39" s="285">
        <f t="shared" si="1"/>
        <v>0.7</v>
      </c>
      <c r="F39" s="279"/>
    </row>
    <row r="40" spans="1:6" x14ac:dyDescent="0.25">
      <c r="A40" s="281">
        <f t="shared" si="0"/>
        <v>29</v>
      </c>
      <c r="B40" s="248">
        <v>2023</v>
      </c>
      <c r="C40" s="285" t="s">
        <v>394</v>
      </c>
      <c r="D40" s="149">
        <v>0.7</v>
      </c>
      <c r="E40" s="285">
        <f t="shared" si="1"/>
        <v>0.7</v>
      </c>
      <c r="F40" s="147"/>
    </row>
    <row r="41" spans="1:6" x14ac:dyDescent="0.25">
      <c r="A41" s="281">
        <f t="shared" si="0"/>
        <v>30</v>
      </c>
      <c r="B41" s="248">
        <v>2023</v>
      </c>
      <c r="C41" s="285" t="s">
        <v>328</v>
      </c>
      <c r="D41" s="149">
        <v>0.7</v>
      </c>
      <c r="E41" s="285">
        <f t="shared" si="1"/>
        <v>0.7</v>
      </c>
      <c r="F41" s="147"/>
    </row>
    <row r="42" spans="1:6" x14ac:dyDescent="0.25">
      <c r="A42" s="281">
        <f t="shared" si="0"/>
        <v>31</v>
      </c>
      <c r="B42" s="248">
        <v>2023</v>
      </c>
      <c r="C42" s="285" t="s">
        <v>330</v>
      </c>
      <c r="D42" s="149">
        <v>0.7</v>
      </c>
      <c r="E42" s="285">
        <f t="shared" si="1"/>
        <v>0.7</v>
      </c>
      <c r="F42" s="147"/>
    </row>
    <row r="43" spans="1:6" x14ac:dyDescent="0.25">
      <c r="A43" s="281">
        <f t="shared" si="0"/>
        <v>32</v>
      </c>
      <c r="B43" s="281"/>
      <c r="C43" s="285" t="s">
        <v>433</v>
      </c>
      <c r="D43" s="281">
        <v>0.7</v>
      </c>
      <c r="E43" s="285">
        <f t="shared" si="1"/>
        <v>0.7</v>
      </c>
      <c r="F43" s="279"/>
    </row>
    <row r="44" spans="1:6" x14ac:dyDescent="0.25">
      <c r="A44" s="281">
        <f t="shared" si="0"/>
        <v>33</v>
      </c>
      <c r="B44" s="248">
        <v>2023</v>
      </c>
      <c r="C44" s="285" t="s">
        <v>345</v>
      </c>
      <c r="D44" s="149">
        <v>0.7</v>
      </c>
      <c r="E44" s="285">
        <f t="shared" si="1"/>
        <v>0.7</v>
      </c>
      <c r="F44" s="147"/>
    </row>
    <row r="45" spans="1:6" x14ac:dyDescent="0.25">
      <c r="A45" s="281">
        <f t="shared" si="0"/>
        <v>34</v>
      </c>
      <c r="B45" s="248">
        <v>2023</v>
      </c>
      <c r="C45" s="285" t="s">
        <v>342</v>
      </c>
      <c r="D45" s="149">
        <v>0.7</v>
      </c>
      <c r="E45" s="285">
        <f t="shared" si="1"/>
        <v>0.7</v>
      </c>
      <c r="F45" s="147"/>
    </row>
    <row r="46" spans="1:6" ht="30" x14ac:dyDescent="0.25">
      <c r="A46" s="281">
        <f t="shared" si="0"/>
        <v>35</v>
      </c>
      <c r="B46" s="248">
        <v>2023</v>
      </c>
      <c r="C46" s="285" t="s">
        <v>348</v>
      </c>
      <c r="D46" s="149">
        <v>0.7</v>
      </c>
      <c r="E46" s="285">
        <f t="shared" si="1"/>
        <v>0.7</v>
      </c>
      <c r="F46" s="147"/>
    </row>
    <row r="47" spans="1:6" x14ac:dyDescent="0.25">
      <c r="A47" s="281">
        <f t="shared" si="0"/>
        <v>36</v>
      </c>
      <c r="B47" s="149">
        <v>2023</v>
      </c>
      <c r="C47" s="285" t="s">
        <v>352</v>
      </c>
      <c r="D47" s="149">
        <v>5.66</v>
      </c>
      <c r="E47" s="248">
        <v>0</v>
      </c>
      <c r="F47" s="147"/>
    </row>
    <row r="48" spans="1:6" x14ac:dyDescent="0.25">
      <c r="A48" s="285">
        <f t="shared" si="0"/>
        <v>37</v>
      </c>
      <c r="B48" s="281">
        <v>2023</v>
      </c>
      <c r="C48" s="285" t="s">
        <v>436</v>
      </c>
      <c r="D48" s="281">
        <v>0.7</v>
      </c>
      <c r="E48" s="285">
        <f t="shared" ref="E48:E103" si="2">D48</f>
        <v>0.7</v>
      </c>
      <c r="F48" s="279"/>
    </row>
    <row r="49" spans="1:6" x14ac:dyDescent="0.25">
      <c r="A49" s="285">
        <f t="shared" si="0"/>
        <v>38</v>
      </c>
      <c r="B49" s="281">
        <v>2023</v>
      </c>
      <c r="C49" s="285" t="s">
        <v>439</v>
      </c>
      <c r="D49" s="281">
        <v>0.7</v>
      </c>
      <c r="E49" s="285">
        <f t="shared" si="2"/>
        <v>0.7</v>
      </c>
      <c r="F49" s="279"/>
    </row>
    <row r="50" spans="1:6" ht="30" x14ac:dyDescent="0.25">
      <c r="A50" s="281">
        <f t="shared" si="0"/>
        <v>39</v>
      </c>
      <c r="B50" s="281">
        <v>2023</v>
      </c>
      <c r="C50" s="285" t="s">
        <v>442</v>
      </c>
      <c r="D50" s="281">
        <v>0.7</v>
      </c>
      <c r="E50" s="285">
        <f t="shared" si="2"/>
        <v>0.7</v>
      </c>
      <c r="F50" s="279"/>
    </row>
    <row r="51" spans="1:6" x14ac:dyDescent="0.25">
      <c r="A51" s="281">
        <f t="shared" si="0"/>
        <v>40</v>
      </c>
      <c r="B51" s="281">
        <v>2023</v>
      </c>
      <c r="C51" s="285" t="s">
        <v>445</v>
      </c>
      <c r="D51" s="281">
        <v>0.7</v>
      </c>
      <c r="E51" s="285">
        <f t="shared" si="2"/>
        <v>0.7</v>
      </c>
      <c r="F51" s="279"/>
    </row>
    <row r="52" spans="1:6" x14ac:dyDescent="0.25">
      <c r="A52" s="281">
        <f t="shared" si="0"/>
        <v>41</v>
      </c>
      <c r="B52" s="281">
        <v>2023</v>
      </c>
      <c r="C52" s="285" t="s">
        <v>448</v>
      </c>
      <c r="D52" s="281">
        <v>0.7</v>
      </c>
      <c r="E52" s="285">
        <f t="shared" si="2"/>
        <v>0.7</v>
      </c>
      <c r="F52" s="279"/>
    </row>
    <row r="53" spans="1:6" x14ac:dyDescent="0.25">
      <c r="A53" s="281">
        <f t="shared" si="0"/>
        <v>42</v>
      </c>
      <c r="B53" s="281">
        <v>2023</v>
      </c>
      <c r="C53" s="285" t="s">
        <v>451</v>
      </c>
      <c r="D53" s="281">
        <v>0.7</v>
      </c>
      <c r="E53" s="285">
        <f t="shared" si="2"/>
        <v>0.7</v>
      </c>
      <c r="F53" s="279"/>
    </row>
    <row r="54" spans="1:6" x14ac:dyDescent="0.25">
      <c r="A54" s="281">
        <f t="shared" si="0"/>
        <v>43</v>
      </c>
      <c r="B54" s="281">
        <v>2023</v>
      </c>
      <c r="C54" s="285" t="s">
        <v>454</v>
      </c>
      <c r="D54" s="281">
        <v>0.7</v>
      </c>
      <c r="E54" s="285">
        <f t="shared" si="2"/>
        <v>0.7</v>
      </c>
      <c r="F54" s="279"/>
    </row>
    <row r="55" spans="1:6" x14ac:dyDescent="0.25">
      <c r="A55" s="281">
        <f t="shared" si="0"/>
        <v>44</v>
      </c>
      <c r="B55" s="281">
        <v>2023</v>
      </c>
      <c r="C55" s="285" t="s">
        <v>457</v>
      </c>
      <c r="D55" s="281">
        <v>0.7</v>
      </c>
      <c r="E55" s="285">
        <f t="shared" si="2"/>
        <v>0.7</v>
      </c>
      <c r="F55" s="279"/>
    </row>
    <row r="56" spans="1:6" x14ac:dyDescent="0.25">
      <c r="A56" s="281">
        <f t="shared" si="0"/>
        <v>45</v>
      </c>
      <c r="B56" s="281">
        <v>2023</v>
      </c>
      <c r="C56" s="285" t="s">
        <v>460</v>
      </c>
      <c r="D56" s="281">
        <v>0.7</v>
      </c>
      <c r="E56" s="285">
        <f t="shared" si="2"/>
        <v>0.7</v>
      </c>
      <c r="F56" s="279"/>
    </row>
    <row r="57" spans="1:6" x14ac:dyDescent="0.25">
      <c r="A57" s="281">
        <f t="shared" si="0"/>
        <v>46</v>
      </c>
      <c r="B57" s="281">
        <v>2023</v>
      </c>
      <c r="C57" s="285" t="s">
        <v>463</v>
      </c>
      <c r="D57" s="281">
        <v>0.7</v>
      </c>
      <c r="E57" s="285">
        <f t="shared" si="2"/>
        <v>0.7</v>
      </c>
      <c r="F57" s="279"/>
    </row>
    <row r="58" spans="1:6" x14ac:dyDescent="0.25">
      <c r="A58" s="285">
        <f t="shared" si="0"/>
        <v>47</v>
      </c>
      <c r="B58" s="281">
        <v>2023</v>
      </c>
      <c r="C58" s="285" t="s">
        <v>466</v>
      </c>
      <c r="D58" s="281">
        <v>0.7</v>
      </c>
      <c r="E58" s="285">
        <f t="shared" si="2"/>
        <v>0.7</v>
      </c>
      <c r="F58" s="279"/>
    </row>
    <row r="59" spans="1:6" x14ac:dyDescent="0.25">
      <c r="A59" s="281">
        <f t="shared" si="0"/>
        <v>48</v>
      </c>
      <c r="B59" s="281">
        <v>2023</v>
      </c>
      <c r="C59" s="285" t="s">
        <v>469</v>
      </c>
      <c r="D59" s="281">
        <v>0.7</v>
      </c>
      <c r="E59" s="285">
        <f t="shared" si="2"/>
        <v>0.7</v>
      </c>
      <c r="F59" s="279"/>
    </row>
    <row r="60" spans="1:6" x14ac:dyDescent="0.25">
      <c r="A60" s="281">
        <f t="shared" si="0"/>
        <v>49</v>
      </c>
      <c r="B60" s="281">
        <v>2023</v>
      </c>
      <c r="C60" s="285" t="s">
        <v>472</v>
      </c>
      <c r="D60" s="281">
        <v>0.7</v>
      </c>
      <c r="E60" s="285">
        <f t="shared" si="2"/>
        <v>0.7</v>
      </c>
      <c r="F60" s="279"/>
    </row>
    <row r="61" spans="1:6" x14ac:dyDescent="0.25">
      <c r="A61" s="281">
        <f t="shared" si="0"/>
        <v>50</v>
      </c>
      <c r="B61" s="281">
        <v>2023</v>
      </c>
      <c r="C61" s="285" t="s">
        <v>475</v>
      </c>
      <c r="D61" s="281">
        <v>0.7</v>
      </c>
      <c r="E61" s="285">
        <f t="shared" si="2"/>
        <v>0.7</v>
      </c>
      <c r="F61" s="279"/>
    </row>
    <row r="62" spans="1:6" x14ac:dyDescent="0.25">
      <c r="A62" s="281">
        <f t="shared" si="0"/>
        <v>51</v>
      </c>
      <c r="B62" s="281">
        <v>2023</v>
      </c>
      <c r="C62" s="285" t="s">
        <v>478</v>
      </c>
      <c r="D62" s="281">
        <v>0.7</v>
      </c>
      <c r="E62" s="285">
        <f t="shared" si="2"/>
        <v>0.7</v>
      </c>
      <c r="F62" s="279"/>
    </row>
    <row r="63" spans="1:6" x14ac:dyDescent="0.25">
      <c r="A63" s="281">
        <f t="shared" si="0"/>
        <v>52</v>
      </c>
      <c r="B63" s="281">
        <v>2023</v>
      </c>
      <c r="C63" s="285" t="s">
        <v>481</v>
      </c>
      <c r="D63" s="281">
        <v>0.7</v>
      </c>
      <c r="E63" s="285">
        <f t="shared" si="2"/>
        <v>0.7</v>
      </c>
      <c r="F63" s="279"/>
    </row>
    <row r="64" spans="1:6" x14ac:dyDescent="0.25">
      <c r="A64" s="281">
        <f t="shared" si="0"/>
        <v>53</v>
      </c>
      <c r="B64" s="281">
        <v>2023</v>
      </c>
      <c r="C64" s="285" t="s">
        <v>484</v>
      </c>
      <c r="D64" s="281">
        <v>0.7</v>
      </c>
      <c r="E64" s="285">
        <f t="shared" si="2"/>
        <v>0.7</v>
      </c>
      <c r="F64" s="279"/>
    </row>
    <row r="65" spans="1:6" x14ac:dyDescent="0.25">
      <c r="A65" s="281">
        <f t="shared" si="0"/>
        <v>54</v>
      </c>
      <c r="B65" s="281">
        <v>2023</v>
      </c>
      <c r="C65" s="285" t="s">
        <v>487</v>
      </c>
      <c r="D65" s="281">
        <v>0.7</v>
      </c>
      <c r="E65" s="285">
        <f t="shared" si="2"/>
        <v>0.7</v>
      </c>
      <c r="F65" s="279"/>
    </row>
    <row r="66" spans="1:6" x14ac:dyDescent="0.25">
      <c r="A66" s="281">
        <f t="shared" si="0"/>
        <v>55</v>
      </c>
      <c r="B66" s="281">
        <v>2023</v>
      </c>
      <c r="C66" s="285" t="s">
        <v>490</v>
      </c>
      <c r="D66" s="281">
        <v>0.7</v>
      </c>
      <c r="E66" s="285">
        <f t="shared" si="2"/>
        <v>0.7</v>
      </c>
      <c r="F66" s="279"/>
    </row>
    <row r="67" spans="1:6" x14ac:dyDescent="0.25">
      <c r="A67" s="281">
        <f t="shared" si="0"/>
        <v>56</v>
      </c>
      <c r="B67" s="281">
        <v>2023</v>
      </c>
      <c r="C67" s="285" t="s">
        <v>493</v>
      </c>
      <c r="D67" s="281">
        <v>0.7</v>
      </c>
      <c r="E67" s="285">
        <f t="shared" si="2"/>
        <v>0.7</v>
      </c>
      <c r="F67" s="279"/>
    </row>
    <row r="68" spans="1:6" x14ac:dyDescent="0.25">
      <c r="A68" s="281">
        <f t="shared" si="0"/>
        <v>57</v>
      </c>
      <c r="B68" s="281">
        <v>2023</v>
      </c>
      <c r="C68" s="285" t="s">
        <v>495</v>
      </c>
      <c r="D68" s="281">
        <v>0.7</v>
      </c>
      <c r="E68" s="285">
        <f t="shared" si="2"/>
        <v>0.7</v>
      </c>
      <c r="F68" s="279"/>
    </row>
    <row r="69" spans="1:6" x14ac:dyDescent="0.25">
      <c r="A69" s="281">
        <f t="shared" si="0"/>
        <v>58</v>
      </c>
      <c r="B69" s="281">
        <v>2023</v>
      </c>
      <c r="C69" s="285" t="s">
        <v>497</v>
      </c>
      <c r="D69" s="281">
        <v>0.7</v>
      </c>
      <c r="E69" s="285">
        <f t="shared" si="2"/>
        <v>0.7</v>
      </c>
      <c r="F69" s="279"/>
    </row>
    <row r="70" spans="1:6" x14ac:dyDescent="0.25">
      <c r="A70" s="281">
        <f t="shared" si="0"/>
        <v>59</v>
      </c>
      <c r="B70" s="281">
        <v>2023</v>
      </c>
      <c r="C70" s="285" t="s">
        <v>499</v>
      </c>
      <c r="D70" s="281">
        <v>0.7</v>
      </c>
      <c r="E70" s="285">
        <f t="shared" si="2"/>
        <v>0.7</v>
      </c>
      <c r="F70" s="279"/>
    </row>
    <row r="71" spans="1:6" x14ac:dyDescent="0.25">
      <c r="A71" s="281">
        <f t="shared" si="0"/>
        <v>60</v>
      </c>
      <c r="B71" s="281">
        <v>2023</v>
      </c>
      <c r="C71" s="285" t="s">
        <v>502</v>
      </c>
      <c r="D71" s="281">
        <v>0.7</v>
      </c>
      <c r="E71" s="285">
        <f t="shared" si="2"/>
        <v>0.7</v>
      </c>
      <c r="F71" s="279"/>
    </row>
    <row r="72" spans="1:6" x14ac:dyDescent="0.25">
      <c r="A72" s="281">
        <f t="shared" si="0"/>
        <v>61</v>
      </c>
      <c r="B72" s="281">
        <v>2023</v>
      </c>
      <c r="C72" s="285" t="s">
        <v>505</v>
      </c>
      <c r="D72" s="281">
        <v>0.7</v>
      </c>
      <c r="E72" s="285">
        <f t="shared" si="2"/>
        <v>0.7</v>
      </c>
      <c r="F72" s="279"/>
    </row>
    <row r="73" spans="1:6" x14ac:dyDescent="0.25">
      <c r="A73" s="281">
        <f t="shared" si="0"/>
        <v>62</v>
      </c>
      <c r="B73" s="281">
        <v>2023</v>
      </c>
      <c r="C73" s="285" t="s">
        <v>508</v>
      </c>
      <c r="D73" s="281">
        <v>0.7</v>
      </c>
      <c r="E73" s="285">
        <f t="shared" si="2"/>
        <v>0.7</v>
      </c>
      <c r="F73" s="279"/>
    </row>
    <row r="74" spans="1:6" x14ac:dyDescent="0.25">
      <c r="A74" s="285">
        <f t="shared" si="0"/>
        <v>63</v>
      </c>
      <c r="B74" s="281">
        <v>2023</v>
      </c>
      <c r="C74" s="285" t="s">
        <v>511</v>
      </c>
      <c r="D74" s="281">
        <v>0.7</v>
      </c>
      <c r="E74" s="285">
        <f t="shared" si="2"/>
        <v>0.7</v>
      </c>
      <c r="F74" s="279"/>
    </row>
    <row r="75" spans="1:6" x14ac:dyDescent="0.25">
      <c r="A75" s="281">
        <f t="shared" ref="A75:A112" si="3">A74+1</f>
        <v>64</v>
      </c>
      <c r="B75" s="281">
        <v>2023</v>
      </c>
      <c r="C75" s="285" t="s">
        <v>514</v>
      </c>
      <c r="D75" s="281">
        <v>0.7</v>
      </c>
      <c r="E75" s="285">
        <f t="shared" si="2"/>
        <v>0.7</v>
      </c>
      <c r="F75" s="279"/>
    </row>
    <row r="76" spans="1:6" x14ac:dyDescent="0.25">
      <c r="A76" s="281">
        <f t="shared" si="3"/>
        <v>65</v>
      </c>
      <c r="B76" s="281">
        <v>2023</v>
      </c>
      <c r="C76" s="285" t="s">
        <v>517</v>
      </c>
      <c r="D76" s="281">
        <v>0.7</v>
      </c>
      <c r="E76" s="285">
        <f t="shared" si="2"/>
        <v>0.7</v>
      </c>
      <c r="F76" s="279"/>
    </row>
    <row r="77" spans="1:6" x14ac:dyDescent="0.25">
      <c r="A77" s="281">
        <f t="shared" si="3"/>
        <v>66</v>
      </c>
      <c r="B77" s="281">
        <v>2023</v>
      </c>
      <c r="C77" s="285" t="s">
        <v>520</v>
      </c>
      <c r="D77" s="281">
        <v>0.7</v>
      </c>
      <c r="E77" s="285">
        <f t="shared" si="2"/>
        <v>0.7</v>
      </c>
      <c r="F77" s="279"/>
    </row>
    <row r="78" spans="1:6" x14ac:dyDescent="0.25">
      <c r="A78" s="281">
        <f t="shared" si="3"/>
        <v>67</v>
      </c>
      <c r="B78" s="281">
        <v>2023</v>
      </c>
      <c r="C78" s="285" t="s">
        <v>523</v>
      </c>
      <c r="D78" s="281">
        <v>0.7</v>
      </c>
      <c r="E78" s="285">
        <f t="shared" si="2"/>
        <v>0.7</v>
      </c>
      <c r="F78" s="279"/>
    </row>
    <row r="79" spans="1:6" x14ac:dyDescent="0.25">
      <c r="A79" s="281">
        <f t="shared" si="3"/>
        <v>68</v>
      </c>
      <c r="B79" s="281">
        <v>2023</v>
      </c>
      <c r="C79" s="285" t="s">
        <v>526</v>
      </c>
      <c r="D79" s="281">
        <v>0.7</v>
      </c>
      <c r="E79" s="285">
        <f t="shared" si="2"/>
        <v>0.7</v>
      </c>
      <c r="F79" s="279"/>
    </row>
    <row r="80" spans="1:6" x14ac:dyDescent="0.25">
      <c r="A80" s="281">
        <f t="shared" si="3"/>
        <v>69</v>
      </c>
      <c r="B80" s="281">
        <v>2023</v>
      </c>
      <c r="C80" s="285" t="s">
        <v>529</v>
      </c>
      <c r="D80" s="281">
        <v>0.7</v>
      </c>
      <c r="E80" s="285">
        <f t="shared" si="2"/>
        <v>0.7</v>
      </c>
      <c r="F80" s="279"/>
    </row>
    <row r="81" spans="1:6" x14ac:dyDescent="0.25">
      <c r="A81" s="281">
        <f t="shared" si="3"/>
        <v>70</v>
      </c>
      <c r="B81" s="281">
        <v>2023</v>
      </c>
      <c r="C81" s="285" t="s">
        <v>531</v>
      </c>
      <c r="D81" s="281">
        <v>0.7</v>
      </c>
      <c r="E81" s="285">
        <f t="shared" si="2"/>
        <v>0.7</v>
      </c>
      <c r="F81" s="279"/>
    </row>
    <row r="82" spans="1:6" x14ac:dyDescent="0.25">
      <c r="A82" s="281">
        <f t="shared" si="3"/>
        <v>71</v>
      </c>
      <c r="B82" s="281">
        <v>2023</v>
      </c>
      <c r="C82" s="285" t="s">
        <v>533</v>
      </c>
      <c r="D82" s="281">
        <v>0.7</v>
      </c>
      <c r="E82" s="285">
        <f t="shared" si="2"/>
        <v>0.7</v>
      </c>
      <c r="F82" s="279"/>
    </row>
    <row r="83" spans="1:6" x14ac:dyDescent="0.25">
      <c r="A83" s="281">
        <f t="shared" si="3"/>
        <v>72</v>
      </c>
      <c r="B83" s="281">
        <v>2023</v>
      </c>
      <c r="C83" s="285" t="s">
        <v>536</v>
      </c>
      <c r="D83" s="281">
        <v>0.7</v>
      </c>
      <c r="E83" s="285">
        <f t="shared" si="2"/>
        <v>0.7</v>
      </c>
      <c r="F83" s="279"/>
    </row>
    <row r="84" spans="1:6" ht="30" x14ac:dyDescent="0.25">
      <c r="A84" s="281">
        <f t="shared" si="3"/>
        <v>73</v>
      </c>
      <c r="B84" s="281">
        <v>2023</v>
      </c>
      <c r="C84" s="285" t="s">
        <v>539</v>
      </c>
      <c r="D84" s="281">
        <v>0.7</v>
      </c>
      <c r="E84" s="285">
        <f t="shared" si="2"/>
        <v>0.7</v>
      </c>
      <c r="F84" s="279"/>
    </row>
    <row r="85" spans="1:6" x14ac:dyDescent="0.25">
      <c r="A85" s="281">
        <f t="shared" si="3"/>
        <v>74</v>
      </c>
      <c r="B85" s="281">
        <v>2023</v>
      </c>
      <c r="C85" s="285" t="s">
        <v>542</v>
      </c>
      <c r="D85" s="281">
        <v>0.7</v>
      </c>
      <c r="E85" s="285">
        <f t="shared" si="2"/>
        <v>0.7</v>
      </c>
      <c r="F85" s="279"/>
    </row>
    <row r="86" spans="1:6" x14ac:dyDescent="0.25">
      <c r="A86" s="281">
        <f t="shared" si="3"/>
        <v>75</v>
      </c>
      <c r="B86" s="281">
        <v>2023</v>
      </c>
      <c r="C86" s="285" t="s">
        <v>545</v>
      </c>
      <c r="D86" s="281">
        <v>0.7</v>
      </c>
      <c r="E86" s="285">
        <f t="shared" si="2"/>
        <v>0.7</v>
      </c>
      <c r="F86" s="279"/>
    </row>
    <row r="87" spans="1:6" x14ac:dyDescent="0.25">
      <c r="A87" s="281">
        <f t="shared" si="3"/>
        <v>76</v>
      </c>
      <c r="B87" s="281">
        <v>2023</v>
      </c>
      <c r="C87" s="285" t="s">
        <v>547</v>
      </c>
      <c r="D87" s="281">
        <v>0.7</v>
      </c>
      <c r="E87" s="285">
        <f t="shared" si="2"/>
        <v>0.7</v>
      </c>
      <c r="F87" s="279"/>
    </row>
    <row r="88" spans="1:6" x14ac:dyDescent="0.25">
      <c r="A88" s="281">
        <f t="shared" si="3"/>
        <v>77</v>
      </c>
      <c r="B88" s="281">
        <v>2023</v>
      </c>
      <c r="C88" s="285" t="s">
        <v>550</v>
      </c>
      <c r="D88" s="281">
        <v>0.7</v>
      </c>
      <c r="E88" s="285">
        <f t="shared" si="2"/>
        <v>0.7</v>
      </c>
      <c r="F88" s="279"/>
    </row>
    <row r="89" spans="1:6" x14ac:dyDescent="0.25">
      <c r="A89" s="281">
        <f t="shared" si="3"/>
        <v>78</v>
      </c>
      <c r="B89" s="281">
        <v>2023</v>
      </c>
      <c r="C89" s="285" t="s">
        <v>553</v>
      </c>
      <c r="D89" s="281">
        <v>0.7</v>
      </c>
      <c r="E89" s="285">
        <f t="shared" si="2"/>
        <v>0.7</v>
      </c>
      <c r="F89" s="279"/>
    </row>
    <row r="90" spans="1:6" x14ac:dyDescent="0.25">
      <c r="A90" s="281">
        <f t="shared" si="3"/>
        <v>79</v>
      </c>
      <c r="B90" s="281">
        <v>2023</v>
      </c>
      <c r="C90" s="285" t="s">
        <v>555</v>
      </c>
      <c r="D90" s="281">
        <v>0.7</v>
      </c>
      <c r="E90" s="285">
        <f t="shared" si="2"/>
        <v>0.7</v>
      </c>
      <c r="F90" s="279"/>
    </row>
    <row r="91" spans="1:6" x14ac:dyDescent="0.25">
      <c r="A91" s="281">
        <f t="shared" si="3"/>
        <v>80</v>
      </c>
      <c r="B91" s="281">
        <v>2023</v>
      </c>
      <c r="C91" s="285" t="s">
        <v>557</v>
      </c>
      <c r="D91" s="281">
        <v>0.7</v>
      </c>
      <c r="E91" s="285">
        <f t="shared" si="2"/>
        <v>0.7</v>
      </c>
      <c r="F91" s="279"/>
    </row>
    <row r="92" spans="1:6" x14ac:dyDescent="0.25">
      <c r="A92" s="281">
        <f t="shared" si="3"/>
        <v>81</v>
      </c>
      <c r="B92" s="281">
        <v>2023</v>
      </c>
      <c r="C92" s="285" t="s">
        <v>560</v>
      </c>
      <c r="D92" s="281">
        <v>0.7</v>
      </c>
      <c r="E92" s="285">
        <f t="shared" si="2"/>
        <v>0.7</v>
      </c>
      <c r="F92" s="279"/>
    </row>
    <row r="93" spans="1:6" x14ac:dyDescent="0.25">
      <c r="A93" s="281">
        <f t="shared" si="3"/>
        <v>82</v>
      </c>
      <c r="B93" s="281">
        <v>2023</v>
      </c>
      <c r="C93" s="285" t="s">
        <v>563</v>
      </c>
      <c r="D93" s="281">
        <v>0.7</v>
      </c>
      <c r="E93" s="285">
        <f t="shared" si="2"/>
        <v>0.7</v>
      </c>
      <c r="F93" s="279"/>
    </row>
    <row r="94" spans="1:6" x14ac:dyDescent="0.25">
      <c r="A94" s="281">
        <f t="shared" si="3"/>
        <v>83</v>
      </c>
      <c r="B94" s="281">
        <v>2023</v>
      </c>
      <c r="C94" s="285" t="s">
        <v>566</v>
      </c>
      <c r="D94" s="281">
        <v>0.7</v>
      </c>
      <c r="E94" s="281">
        <v>0</v>
      </c>
      <c r="F94" s="279"/>
    </row>
    <row r="95" spans="1:6" x14ac:dyDescent="0.25">
      <c r="A95" s="281">
        <f t="shared" si="3"/>
        <v>84</v>
      </c>
      <c r="B95" s="281">
        <v>2023</v>
      </c>
      <c r="C95" s="285" t="s">
        <v>569</v>
      </c>
      <c r="D95" s="281">
        <v>0.7</v>
      </c>
      <c r="E95" s="285">
        <f t="shared" si="2"/>
        <v>0.7</v>
      </c>
      <c r="F95" s="279"/>
    </row>
    <row r="96" spans="1:6" x14ac:dyDescent="0.25">
      <c r="A96" s="281">
        <f t="shared" si="3"/>
        <v>85</v>
      </c>
      <c r="B96" s="281">
        <v>2023</v>
      </c>
      <c r="C96" s="285" t="s">
        <v>572</v>
      </c>
      <c r="D96" s="281">
        <v>0.7</v>
      </c>
      <c r="E96" s="285">
        <f t="shared" si="2"/>
        <v>0.7</v>
      </c>
      <c r="F96" s="279"/>
    </row>
    <row r="97" spans="1:6" ht="30" x14ac:dyDescent="0.25">
      <c r="A97" s="281">
        <f t="shared" si="3"/>
        <v>86</v>
      </c>
      <c r="B97" s="281">
        <v>2023</v>
      </c>
      <c r="C97" s="285" t="s">
        <v>575</v>
      </c>
      <c r="D97" s="281">
        <v>0.7</v>
      </c>
      <c r="E97" s="285">
        <f t="shared" si="2"/>
        <v>0.7</v>
      </c>
      <c r="F97" s="279"/>
    </row>
    <row r="98" spans="1:6" x14ac:dyDescent="0.25">
      <c r="A98" s="281">
        <f t="shared" si="3"/>
        <v>87</v>
      </c>
      <c r="B98" s="281">
        <v>2023</v>
      </c>
      <c r="C98" s="285" t="s">
        <v>578</v>
      </c>
      <c r="D98" s="281">
        <v>0.7</v>
      </c>
      <c r="E98" s="285">
        <f t="shared" si="2"/>
        <v>0.7</v>
      </c>
      <c r="F98" s="279"/>
    </row>
    <row r="99" spans="1:6" x14ac:dyDescent="0.25">
      <c r="A99" s="281">
        <f t="shared" si="3"/>
        <v>88</v>
      </c>
      <c r="B99" s="281">
        <v>2023</v>
      </c>
      <c r="C99" s="285" t="s">
        <v>581</v>
      </c>
      <c r="D99" s="281">
        <v>0.7</v>
      </c>
      <c r="E99" s="285">
        <f t="shared" si="2"/>
        <v>0.7</v>
      </c>
      <c r="F99" s="279"/>
    </row>
    <row r="100" spans="1:6" x14ac:dyDescent="0.25">
      <c r="A100" s="281">
        <f t="shared" si="3"/>
        <v>89</v>
      </c>
      <c r="B100" s="281">
        <v>2023</v>
      </c>
      <c r="C100" s="285" t="s">
        <v>584</v>
      </c>
      <c r="D100" s="281">
        <v>0.7</v>
      </c>
      <c r="E100" s="285">
        <f t="shared" si="2"/>
        <v>0.7</v>
      </c>
      <c r="F100" s="279"/>
    </row>
    <row r="101" spans="1:6" x14ac:dyDescent="0.25">
      <c r="A101" s="281">
        <f t="shared" si="3"/>
        <v>90</v>
      </c>
      <c r="B101" s="281">
        <v>2023</v>
      </c>
      <c r="C101" s="285" t="s">
        <v>587</v>
      </c>
      <c r="D101" s="281">
        <v>0.7</v>
      </c>
      <c r="E101" s="285">
        <f t="shared" si="2"/>
        <v>0.7</v>
      </c>
      <c r="F101" s="279"/>
    </row>
    <row r="102" spans="1:6" x14ac:dyDescent="0.25">
      <c r="A102" s="281">
        <f t="shared" si="3"/>
        <v>91</v>
      </c>
      <c r="B102" s="285">
        <v>2023</v>
      </c>
      <c r="C102" s="285" t="s">
        <v>590</v>
      </c>
      <c r="D102" s="281">
        <v>0.7</v>
      </c>
      <c r="E102" s="285">
        <f t="shared" si="2"/>
        <v>0.7</v>
      </c>
      <c r="F102" s="279"/>
    </row>
    <row r="103" spans="1:6" x14ac:dyDescent="0.25">
      <c r="A103" s="281">
        <f t="shared" si="3"/>
        <v>92</v>
      </c>
      <c r="B103" s="285">
        <v>2023</v>
      </c>
      <c r="C103" s="285" t="s">
        <v>593</v>
      </c>
      <c r="D103" s="281">
        <v>0.7</v>
      </c>
      <c r="E103" s="285">
        <f t="shared" si="2"/>
        <v>0.7</v>
      </c>
      <c r="F103" s="279"/>
    </row>
    <row r="104" spans="1:6" x14ac:dyDescent="0.25">
      <c r="A104" s="281">
        <f t="shared" si="3"/>
        <v>93</v>
      </c>
      <c r="B104" s="285">
        <v>2023</v>
      </c>
      <c r="C104" s="285" t="s">
        <v>596</v>
      </c>
      <c r="D104" s="281">
        <v>0.7</v>
      </c>
      <c r="E104" s="281">
        <v>0.7</v>
      </c>
      <c r="F104" s="279"/>
    </row>
    <row r="105" spans="1:6" x14ac:dyDescent="0.25">
      <c r="A105" s="281">
        <f t="shared" si="3"/>
        <v>94</v>
      </c>
      <c r="B105" s="285">
        <v>2023</v>
      </c>
      <c r="C105" s="285" t="s">
        <v>598</v>
      </c>
      <c r="D105" s="281">
        <v>0.7</v>
      </c>
      <c r="E105" s="285">
        <v>0</v>
      </c>
      <c r="F105" s="279"/>
    </row>
    <row r="106" spans="1:6" x14ac:dyDescent="0.25">
      <c r="A106" s="281">
        <f t="shared" si="3"/>
        <v>95</v>
      </c>
      <c r="B106" s="285">
        <v>2023</v>
      </c>
      <c r="C106" s="285" t="s">
        <v>600</v>
      </c>
      <c r="D106" s="281">
        <v>0.7</v>
      </c>
      <c r="E106" s="285">
        <v>0</v>
      </c>
      <c r="F106" s="279"/>
    </row>
    <row r="107" spans="1:6" x14ac:dyDescent="0.25">
      <c r="A107" s="281">
        <f t="shared" si="3"/>
        <v>96</v>
      </c>
      <c r="B107" s="285">
        <v>2023</v>
      </c>
      <c r="C107" s="285" t="s">
        <v>602</v>
      </c>
      <c r="D107" s="281">
        <v>0.7</v>
      </c>
      <c r="E107" s="285">
        <v>0.7</v>
      </c>
      <c r="F107" s="279"/>
    </row>
    <row r="108" spans="1:6" x14ac:dyDescent="0.25">
      <c r="A108" s="281">
        <f t="shared" si="3"/>
        <v>97</v>
      </c>
      <c r="B108" s="285">
        <v>2023</v>
      </c>
      <c r="C108" s="285" t="s">
        <v>605</v>
      </c>
      <c r="D108" s="281">
        <v>0.7</v>
      </c>
      <c r="E108" s="281">
        <f>D108</f>
        <v>0.7</v>
      </c>
      <c r="F108" s="279"/>
    </row>
    <row r="109" spans="1:6" x14ac:dyDescent="0.25">
      <c r="A109" s="281">
        <f t="shared" si="3"/>
        <v>98</v>
      </c>
      <c r="B109" s="285">
        <v>2023</v>
      </c>
      <c r="C109" s="285" t="s">
        <v>608</v>
      </c>
      <c r="D109" s="281">
        <v>0.7</v>
      </c>
      <c r="E109" s="285">
        <f t="shared" ref="E109:E136" si="4">D109</f>
        <v>0.7</v>
      </c>
      <c r="F109" s="279"/>
    </row>
    <row r="110" spans="1:6" x14ac:dyDescent="0.25">
      <c r="A110" s="281">
        <f t="shared" si="3"/>
        <v>99</v>
      </c>
      <c r="B110" s="285">
        <v>2023</v>
      </c>
      <c r="C110" s="285" t="s">
        <v>611</v>
      </c>
      <c r="D110" s="149">
        <v>0.7</v>
      </c>
      <c r="E110" s="285">
        <f t="shared" si="4"/>
        <v>0.7</v>
      </c>
      <c r="F110" s="147"/>
    </row>
    <row r="111" spans="1:6" x14ac:dyDescent="0.25">
      <c r="A111" s="281">
        <f t="shared" si="3"/>
        <v>100</v>
      </c>
      <c r="B111" s="285">
        <v>2023</v>
      </c>
      <c r="C111" s="285" t="s">
        <v>614</v>
      </c>
      <c r="D111" s="281">
        <v>0.7</v>
      </c>
      <c r="E111" s="285">
        <f t="shared" si="4"/>
        <v>0.7</v>
      </c>
      <c r="F111" s="279"/>
    </row>
    <row r="112" spans="1:6" x14ac:dyDescent="0.25">
      <c r="A112" s="281">
        <f t="shared" si="3"/>
        <v>101</v>
      </c>
      <c r="B112" s="285">
        <v>2023</v>
      </c>
      <c r="C112" s="285" t="s">
        <v>617</v>
      </c>
      <c r="D112" s="149">
        <v>0.7</v>
      </c>
      <c r="E112" s="285">
        <f t="shared" si="4"/>
        <v>0.7</v>
      </c>
      <c r="F112" s="147"/>
    </row>
    <row r="113" spans="1:6" x14ac:dyDescent="0.25">
      <c r="A113" s="248">
        <f t="shared" ref="A113:A197" si="5">A112+1</f>
        <v>102</v>
      </c>
      <c r="B113" s="285">
        <v>2023</v>
      </c>
      <c r="C113" s="285" t="s">
        <v>623</v>
      </c>
      <c r="D113" s="149">
        <v>0.7</v>
      </c>
      <c r="E113" s="248">
        <v>0</v>
      </c>
      <c r="F113" s="147"/>
    </row>
    <row r="114" spans="1:6" x14ac:dyDescent="0.25">
      <c r="A114" s="285">
        <f t="shared" si="5"/>
        <v>103</v>
      </c>
      <c r="B114" s="285">
        <v>2023</v>
      </c>
      <c r="C114" s="285" t="s">
        <v>626</v>
      </c>
      <c r="D114" s="285">
        <v>0.7</v>
      </c>
      <c r="E114" s="285">
        <f t="shared" si="4"/>
        <v>0.7</v>
      </c>
      <c r="F114" s="283"/>
    </row>
    <row r="115" spans="1:6" x14ac:dyDescent="0.25">
      <c r="A115" s="285">
        <f t="shared" si="5"/>
        <v>104</v>
      </c>
      <c r="B115" s="285">
        <v>2023</v>
      </c>
      <c r="C115" s="285" t="s">
        <v>629</v>
      </c>
      <c r="D115" s="285">
        <v>0.7</v>
      </c>
      <c r="E115" s="285">
        <f t="shared" si="4"/>
        <v>0.7</v>
      </c>
      <c r="F115" s="283"/>
    </row>
    <row r="116" spans="1:6" ht="30" x14ac:dyDescent="0.25">
      <c r="A116" s="285">
        <f t="shared" si="5"/>
        <v>105</v>
      </c>
      <c r="B116" s="285">
        <v>2023</v>
      </c>
      <c r="C116" s="285" t="s">
        <v>632</v>
      </c>
      <c r="D116" s="285">
        <v>0.7</v>
      </c>
      <c r="E116" s="285">
        <f t="shared" si="4"/>
        <v>0.7</v>
      </c>
      <c r="F116" s="283"/>
    </row>
    <row r="117" spans="1:6" x14ac:dyDescent="0.25">
      <c r="A117" s="285">
        <f t="shared" si="5"/>
        <v>106</v>
      </c>
      <c r="B117" s="285">
        <v>2023</v>
      </c>
      <c r="C117" s="285" t="s">
        <v>634</v>
      </c>
      <c r="D117" s="285">
        <v>0.7</v>
      </c>
      <c r="E117" s="285">
        <f t="shared" si="4"/>
        <v>0.7</v>
      </c>
      <c r="F117" s="283"/>
    </row>
    <row r="118" spans="1:6" x14ac:dyDescent="0.25">
      <c r="A118" s="285">
        <f t="shared" si="5"/>
        <v>107</v>
      </c>
      <c r="B118" s="285">
        <v>2023</v>
      </c>
      <c r="C118" s="285" t="s">
        <v>637</v>
      </c>
      <c r="D118" s="285">
        <v>0.7</v>
      </c>
      <c r="E118" s="285">
        <f t="shared" si="4"/>
        <v>0.7</v>
      </c>
      <c r="F118" s="283"/>
    </row>
    <row r="119" spans="1:6" x14ac:dyDescent="0.25">
      <c r="A119" s="285">
        <f t="shared" si="5"/>
        <v>108</v>
      </c>
      <c r="B119" s="285">
        <v>2023</v>
      </c>
      <c r="C119" s="285" t="s">
        <v>640</v>
      </c>
      <c r="D119" s="285">
        <v>0.7</v>
      </c>
      <c r="E119" s="285">
        <f t="shared" si="4"/>
        <v>0.7</v>
      </c>
      <c r="F119" s="283"/>
    </row>
    <row r="120" spans="1:6" x14ac:dyDescent="0.25">
      <c r="A120" s="285">
        <f t="shared" si="5"/>
        <v>109</v>
      </c>
      <c r="B120" s="285">
        <v>2023</v>
      </c>
      <c r="C120" s="285" t="s">
        <v>643</v>
      </c>
      <c r="D120" s="285">
        <v>0.7</v>
      </c>
      <c r="E120" s="285">
        <f t="shared" si="4"/>
        <v>0.7</v>
      </c>
      <c r="F120" s="283"/>
    </row>
    <row r="121" spans="1:6" x14ac:dyDescent="0.25">
      <c r="A121" s="285">
        <f t="shared" si="5"/>
        <v>110</v>
      </c>
      <c r="B121" s="285">
        <v>2023</v>
      </c>
      <c r="C121" s="285" t="s">
        <v>649</v>
      </c>
      <c r="D121" s="285">
        <v>0.7</v>
      </c>
      <c r="E121" s="285">
        <f t="shared" si="4"/>
        <v>0.7</v>
      </c>
      <c r="F121" s="283"/>
    </row>
    <row r="122" spans="1:6" x14ac:dyDescent="0.25">
      <c r="A122" s="285">
        <f t="shared" si="5"/>
        <v>111</v>
      </c>
      <c r="B122" s="285">
        <v>2023</v>
      </c>
      <c r="C122" s="285" t="s">
        <v>652</v>
      </c>
      <c r="D122" s="285">
        <v>0.7</v>
      </c>
      <c r="E122" s="285">
        <f t="shared" si="4"/>
        <v>0.7</v>
      </c>
      <c r="F122" s="283"/>
    </row>
    <row r="123" spans="1:6" x14ac:dyDescent="0.25">
      <c r="A123" s="285">
        <f t="shared" si="5"/>
        <v>112</v>
      </c>
      <c r="B123" s="285">
        <v>2023</v>
      </c>
      <c r="C123" s="285" t="s">
        <v>655</v>
      </c>
      <c r="D123" s="285">
        <v>0.7</v>
      </c>
      <c r="E123" s="285">
        <f t="shared" si="4"/>
        <v>0.7</v>
      </c>
      <c r="F123" s="283"/>
    </row>
    <row r="124" spans="1:6" x14ac:dyDescent="0.25">
      <c r="A124" s="285">
        <f t="shared" si="5"/>
        <v>113</v>
      </c>
      <c r="B124" s="285">
        <v>2023</v>
      </c>
      <c r="C124" s="285" t="s">
        <v>657</v>
      </c>
      <c r="D124" s="285">
        <v>0.7</v>
      </c>
      <c r="E124" s="285">
        <f t="shared" si="4"/>
        <v>0.7</v>
      </c>
      <c r="F124" s="283"/>
    </row>
    <row r="125" spans="1:6" x14ac:dyDescent="0.25">
      <c r="A125" s="285">
        <f t="shared" si="5"/>
        <v>114</v>
      </c>
      <c r="B125" s="285">
        <v>2023</v>
      </c>
      <c r="C125" s="285" t="s">
        <v>660</v>
      </c>
      <c r="D125" s="285">
        <v>0.7</v>
      </c>
      <c r="E125" s="285">
        <f t="shared" si="4"/>
        <v>0.7</v>
      </c>
      <c r="F125" s="283"/>
    </row>
    <row r="126" spans="1:6" x14ac:dyDescent="0.25">
      <c r="A126" s="285">
        <f t="shared" si="5"/>
        <v>115</v>
      </c>
      <c r="B126" s="285">
        <v>2023</v>
      </c>
      <c r="C126" s="285" t="s">
        <v>663</v>
      </c>
      <c r="D126" s="285">
        <v>0.7</v>
      </c>
      <c r="E126" s="285">
        <f t="shared" si="4"/>
        <v>0.7</v>
      </c>
      <c r="F126" s="283"/>
    </row>
    <row r="127" spans="1:6" x14ac:dyDescent="0.25">
      <c r="A127" s="285">
        <f t="shared" si="5"/>
        <v>116</v>
      </c>
      <c r="B127" s="285">
        <v>2023</v>
      </c>
      <c r="C127" s="285" t="s">
        <v>666</v>
      </c>
      <c r="D127" s="285">
        <v>0.7</v>
      </c>
      <c r="E127" s="285">
        <f t="shared" si="4"/>
        <v>0.7</v>
      </c>
      <c r="F127" s="283"/>
    </row>
    <row r="128" spans="1:6" x14ac:dyDescent="0.25">
      <c r="A128" s="285">
        <f t="shared" si="5"/>
        <v>117</v>
      </c>
      <c r="B128" s="285">
        <v>2023</v>
      </c>
      <c r="C128" s="285" t="s">
        <v>669</v>
      </c>
      <c r="D128" s="285">
        <v>0.7</v>
      </c>
      <c r="E128" s="285">
        <f t="shared" si="4"/>
        <v>0.7</v>
      </c>
      <c r="F128" s="283"/>
    </row>
    <row r="129" spans="1:6" x14ac:dyDescent="0.25">
      <c r="A129" s="285">
        <f t="shared" si="5"/>
        <v>118</v>
      </c>
      <c r="B129" s="285">
        <v>2023</v>
      </c>
      <c r="C129" s="285" t="s">
        <v>672</v>
      </c>
      <c r="D129" s="285">
        <v>0.7</v>
      </c>
      <c r="E129" s="285">
        <f t="shared" si="4"/>
        <v>0.7</v>
      </c>
      <c r="F129" s="283"/>
    </row>
    <row r="130" spans="1:6" x14ac:dyDescent="0.25">
      <c r="A130" s="285">
        <f t="shared" si="5"/>
        <v>119</v>
      </c>
      <c r="B130" s="285">
        <v>2023</v>
      </c>
      <c r="C130" s="285" t="s">
        <v>676</v>
      </c>
      <c r="D130" s="285">
        <v>0.7</v>
      </c>
      <c r="E130" s="285">
        <f t="shared" si="4"/>
        <v>0.7</v>
      </c>
      <c r="F130" s="283"/>
    </row>
    <row r="131" spans="1:6" x14ac:dyDescent="0.25">
      <c r="A131" s="285">
        <f t="shared" si="5"/>
        <v>120</v>
      </c>
      <c r="B131" s="285">
        <v>2023</v>
      </c>
      <c r="C131" s="285" t="s">
        <v>679</v>
      </c>
      <c r="D131" s="285">
        <v>0.7</v>
      </c>
      <c r="E131" s="285">
        <f t="shared" si="4"/>
        <v>0.7</v>
      </c>
      <c r="F131" s="283"/>
    </row>
    <row r="132" spans="1:6" x14ac:dyDescent="0.25">
      <c r="A132" s="285">
        <f t="shared" si="5"/>
        <v>121</v>
      </c>
      <c r="B132" s="285">
        <v>2023</v>
      </c>
      <c r="C132" s="285" t="s">
        <v>681</v>
      </c>
      <c r="D132" s="285">
        <v>0.7</v>
      </c>
      <c r="E132" s="285">
        <f t="shared" si="4"/>
        <v>0.7</v>
      </c>
      <c r="F132" s="283"/>
    </row>
    <row r="133" spans="1:6" x14ac:dyDescent="0.25">
      <c r="A133" s="285">
        <f t="shared" si="5"/>
        <v>122</v>
      </c>
      <c r="B133" s="285">
        <v>2023</v>
      </c>
      <c r="C133" s="285" t="s">
        <v>685</v>
      </c>
      <c r="D133" s="285">
        <v>0.7</v>
      </c>
      <c r="E133" s="285">
        <f t="shared" si="4"/>
        <v>0.7</v>
      </c>
      <c r="F133" s="283"/>
    </row>
    <row r="134" spans="1:6" ht="30" x14ac:dyDescent="0.25">
      <c r="A134" s="285">
        <f t="shared" si="5"/>
        <v>123</v>
      </c>
      <c r="B134" s="285">
        <v>2023</v>
      </c>
      <c r="C134" s="285" t="s">
        <v>687</v>
      </c>
      <c r="D134" s="285">
        <v>0.7</v>
      </c>
      <c r="E134" s="285">
        <f t="shared" si="4"/>
        <v>0.7</v>
      </c>
      <c r="F134" s="283"/>
    </row>
    <row r="135" spans="1:6" x14ac:dyDescent="0.25">
      <c r="A135" s="285">
        <f t="shared" si="5"/>
        <v>124</v>
      </c>
      <c r="B135" s="285">
        <v>2023</v>
      </c>
      <c r="C135" s="285" t="s">
        <v>690</v>
      </c>
      <c r="D135" s="285">
        <v>0.7</v>
      </c>
      <c r="E135" s="285">
        <f t="shared" si="4"/>
        <v>0.7</v>
      </c>
      <c r="F135" s="283"/>
    </row>
    <row r="136" spans="1:6" x14ac:dyDescent="0.25">
      <c r="A136" s="285">
        <f t="shared" si="5"/>
        <v>125</v>
      </c>
      <c r="B136" s="285">
        <v>2023</v>
      </c>
      <c r="C136" s="285" t="s">
        <v>692</v>
      </c>
      <c r="D136" s="285">
        <v>0.7</v>
      </c>
      <c r="E136" s="285">
        <f t="shared" si="4"/>
        <v>0.7</v>
      </c>
      <c r="F136" s="283"/>
    </row>
    <row r="137" spans="1:6" x14ac:dyDescent="0.25">
      <c r="A137" s="285">
        <f t="shared" si="5"/>
        <v>126</v>
      </c>
      <c r="B137" s="285">
        <v>2023</v>
      </c>
      <c r="C137" s="285" t="s">
        <v>695</v>
      </c>
      <c r="D137" s="285">
        <v>0.7</v>
      </c>
      <c r="E137" s="285">
        <v>0</v>
      </c>
      <c r="F137" s="283"/>
    </row>
    <row r="138" spans="1:6" x14ac:dyDescent="0.25">
      <c r="A138" s="285">
        <f t="shared" si="5"/>
        <v>127</v>
      </c>
      <c r="B138" s="285">
        <v>2023</v>
      </c>
      <c r="C138" s="285" t="s">
        <v>698</v>
      </c>
      <c r="D138" s="285">
        <v>0.7</v>
      </c>
      <c r="E138" s="285">
        <v>0.7</v>
      </c>
      <c r="F138" s="283"/>
    </row>
    <row r="139" spans="1:6" x14ac:dyDescent="0.25">
      <c r="A139" s="285">
        <f t="shared" si="5"/>
        <v>128</v>
      </c>
      <c r="B139" s="285">
        <v>2023</v>
      </c>
      <c r="C139" s="285" t="s">
        <v>701</v>
      </c>
      <c r="D139" s="285">
        <v>0.7</v>
      </c>
      <c r="E139" s="285">
        <v>0.7</v>
      </c>
      <c r="F139" s="283"/>
    </row>
    <row r="140" spans="1:6" x14ac:dyDescent="0.25">
      <c r="A140" s="285">
        <f t="shared" si="5"/>
        <v>129</v>
      </c>
      <c r="B140" s="285">
        <v>2023</v>
      </c>
      <c r="C140" s="285" t="s">
        <v>703</v>
      </c>
      <c r="D140" s="285">
        <v>0.7</v>
      </c>
      <c r="E140" s="285">
        <v>0.7</v>
      </c>
      <c r="F140" s="283"/>
    </row>
    <row r="141" spans="1:6" x14ac:dyDescent="0.25">
      <c r="A141" s="285">
        <f t="shared" si="5"/>
        <v>130</v>
      </c>
      <c r="B141" s="285">
        <v>2023</v>
      </c>
      <c r="C141" s="285" t="s">
        <v>706</v>
      </c>
      <c r="D141" s="285">
        <v>0.7</v>
      </c>
      <c r="E141" s="285">
        <v>0</v>
      </c>
      <c r="F141" s="283"/>
    </row>
    <row r="142" spans="1:6" x14ac:dyDescent="0.25">
      <c r="A142" s="285">
        <f t="shared" si="5"/>
        <v>131</v>
      </c>
      <c r="B142" s="285">
        <v>2023</v>
      </c>
      <c r="C142" s="285" t="s">
        <v>709</v>
      </c>
      <c r="D142" s="285">
        <v>0.7</v>
      </c>
      <c r="E142" s="285">
        <f>D142</f>
        <v>0.7</v>
      </c>
      <c r="F142" s="283"/>
    </row>
    <row r="143" spans="1:6" ht="30" x14ac:dyDescent="0.25">
      <c r="A143" s="285">
        <f t="shared" si="5"/>
        <v>132</v>
      </c>
      <c r="B143" s="285">
        <v>2023</v>
      </c>
      <c r="C143" s="285" t="s">
        <v>712</v>
      </c>
      <c r="D143" s="285">
        <v>0.7</v>
      </c>
      <c r="E143" s="285">
        <f>D143</f>
        <v>0.7</v>
      </c>
      <c r="F143" s="283"/>
    </row>
    <row r="144" spans="1:6" ht="30" x14ac:dyDescent="0.25">
      <c r="A144" s="285">
        <f t="shared" si="5"/>
        <v>133</v>
      </c>
      <c r="B144" s="285">
        <v>2023</v>
      </c>
      <c r="C144" s="285" t="s">
        <v>715</v>
      </c>
      <c r="D144" s="285">
        <v>0.7</v>
      </c>
      <c r="E144" s="285">
        <f>D144</f>
        <v>0.7</v>
      </c>
      <c r="F144" s="283"/>
    </row>
    <row r="145" spans="1:6" x14ac:dyDescent="0.25">
      <c r="A145" s="285">
        <f t="shared" si="5"/>
        <v>134</v>
      </c>
      <c r="B145" s="285">
        <v>2023</v>
      </c>
      <c r="C145" s="285" t="s">
        <v>717</v>
      </c>
      <c r="D145" s="285">
        <v>0.7</v>
      </c>
      <c r="E145" s="285">
        <f>D145</f>
        <v>0.7</v>
      </c>
      <c r="F145" s="283"/>
    </row>
    <row r="146" spans="1:6" x14ac:dyDescent="0.25">
      <c r="A146" s="285">
        <f t="shared" si="5"/>
        <v>135</v>
      </c>
      <c r="B146" s="285">
        <v>2023</v>
      </c>
      <c r="C146" s="285" t="s">
        <v>721</v>
      </c>
      <c r="D146" s="285">
        <v>0.7</v>
      </c>
      <c r="E146" s="285">
        <f>D146</f>
        <v>0.7</v>
      </c>
      <c r="F146" s="283"/>
    </row>
    <row r="147" spans="1:6" x14ac:dyDescent="0.25">
      <c r="A147" s="285">
        <f t="shared" si="5"/>
        <v>136</v>
      </c>
      <c r="B147" s="285">
        <v>2023</v>
      </c>
      <c r="C147" s="285" t="s">
        <v>724</v>
      </c>
      <c r="D147" s="285">
        <v>0.7</v>
      </c>
      <c r="E147" s="285">
        <v>0.7</v>
      </c>
      <c r="F147" s="283"/>
    </row>
    <row r="148" spans="1:6" x14ac:dyDescent="0.25">
      <c r="A148" s="285">
        <f t="shared" si="5"/>
        <v>137</v>
      </c>
      <c r="B148" s="285">
        <v>2023</v>
      </c>
      <c r="C148" s="285" t="s">
        <v>727</v>
      </c>
      <c r="D148" s="285">
        <v>0.7</v>
      </c>
      <c r="E148" s="285">
        <v>0.7</v>
      </c>
      <c r="F148" s="283"/>
    </row>
    <row r="149" spans="1:6" x14ac:dyDescent="0.25">
      <c r="A149" s="285">
        <f t="shared" si="5"/>
        <v>138</v>
      </c>
      <c r="B149" s="285">
        <v>2023</v>
      </c>
      <c r="C149" s="285" t="s">
        <v>730</v>
      </c>
      <c r="D149" s="285">
        <v>0.7</v>
      </c>
      <c r="E149" s="285">
        <v>0.7</v>
      </c>
      <c r="F149" s="283"/>
    </row>
    <row r="150" spans="1:6" x14ac:dyDescent="0.25">
      <c r="A150" s="285">
        <f t="shared" si="5"/>
        <v>139</v>
      </c>
      <c r="B150" s="285">
        <v>2023</v>
      </c>
      <c r="C150" s="285" t="s">
        <v>732</v>
      </c>
      <c r="D150" s="285">
        <v>0.7</v>
      </c>
      <c r="E150" s="285">
        <v>0</v>
      </c>
      <c r="F150" s="283"/>
    </row>
    <row r="151" spans="1:6" x14ac:dyDescent="0.25">
      <c r="A151" s="285">
        <f t="shared" si="5"/>
        <v>140</v>
      </c>
      <c r="B151" s="285">
        <v>2023</v>
      </c>
      <c r="C151" s="285" t="s">
        <v>735</v>
      </c>
      <c r="D151" s="285">
        <v>0.7</v>
      </c>
      <c r="E151" s="285">
        <f>D151</f>
        <v>0.7</v>
      </c>
      <c r="F151" s="283"/>
    </row>
    <row r="152" spans="1:6" x14ac:dyDescent="0.25">
      <c r="A152" s="285">
        <f t="shared" si="5"/>
        <v>141</v>
      </c>
      <c r="B152" s="285">
        <v>2023</v>
      </c>
      <c r="C152" s="285" t="s">
        <v>738</v>
      </c>
      <c r="D152" s="285">
        <v>0.7</v>
      </c>
      <c r="E152" s="285">
        <v>0</v>
      </c>
      <c r="F152" s="283"/>
    </row>
    <row r="153" spans="1:6" x14ac:dyDescent="0.25">
      <c r="A153" s="285">
        <f t="shared" si="5"/>
        <v>142</v>
      </c>
      <c r="B153" s="285">
        <v>2023</v>
      </c>
      <c r="C153" s="285" t="s">
        <v>741</v>
      </c>
      <c r="D153" s="285">
        <v>0.7</v>
      </c>
      <c r="E153" s="285">
        <f>D153</f>
        <v>0.7</v>
      </c>
      <c r="F153" s="283"/>
    </row>
    <row r="154" spans="1:6" x14ac:dyDescent="0.25">
      <c r="A154" s="285">
        <f t="shared" si="5"/>
        <v>143</v>
      </c>
      <c r="B154" s="285">
        <v>2023</v>
      </c>
      <c r="C154" s="285" t="s">
        <v>744</v>
      </c>
      <c r="D154" s="285">
        <v>0.7</v>
      </c>
      <c r="E154" s="285">
        <v>0</v>
      </c>
      <c r="F154" s="283"/>
    </row>
    <row r="155" spans="1:6" x14ac:dyDescent="0.25">
      <c r="A155" s="285">
        <f t="shared" si="5"/>
        <v>144</v>
      </c>
      <c r="B155" s="285">
        <v>2023</v>
      </c>
      <c r="C155" s="285" t="s">
        <v>747</v>
      </c>
      <c r="D155" s="285">
        <v>0.7</v>
      </c>
      <c r="E155" s="285">
        <v>0</v>
      </c>
      <c r="F155" s="283"/>
    </row>
    <row r="156" spans="1:6" ht="30" x14ac:dyDescent="0.25">
      <c r="A156" s="285">
        <f t="shared" si="5"/>
        <v>145</v>
      </c>
      <c r="B156" s="285">
        <v>2023</v>
      </c>
      <c r="C156" s="285" t="s">
        <v>750</v>
      </c>
      <c r="D156" s="285">
        <v>0.7</v>
      </c>
      <c r="E156" s="285">
        <v>0</v>
      </c>
      <c r="F156" s="283"/>
    </row>
    <row r="157" spans="1:6" x14ac:dyDescent="0.25">
      <c r="A157" s="295">
        <f t="shared" si="5"/>
        <v>146</v>
      </c>
      <c r="B157" s="295">
        <v>2023</v>
      </c>
      <c r="C157" s="295" t="s">
        <v>852</v>
      </c>
      <c r="D157" s="295">
        <v>0.7</v>
      </c>
      <c r="E157" s="295">
        <v>0</v>
      </c>
      <c r="F157" s="293"/>
    </row>
    <row r="158" spans="1:6" x14ac:dyDescent="0.25">
      <c r="A158" s="295">
        <f t="shared" si="5"/>
        <v>147</v>
      </c>
      <c r="B158" s="295">
        <v>2023</v>
      </c>
      <c r="C158" s="295" t="s">
        <v>853</v>
      </c>
      <c r="D158" s="295">
        <v>0.7</v>
      </c>
      <c r="E158" s="295">
        <v>0</v>
      </c>
      <c r="F158" s="293"/>
    </row>
    <row r="159" spans="1:6" x14ac:dyDescent="0.25">
      <c r="A159" s="295">
        <f t="shared" si="5"/>
        <v>148</v>
      </c>
      <c r="B159" s="295">
        <v>2023</v>
      </c>
      <c r="C159" s="295" t="s">
        <v>766</v>
      </c>
      <c r="D159" s="295">
        <v>0.7</v>
      </c>
      <c r="E159" s="295">
        <v>0</v>
      </c>
      <c r="F159" s="293"/>
    </row>
    <row r="160" spans="1:6" x14ac:dyDescent="0.25">
      <c r="A160" s="295">
        <f t="shared" si="5"/>
        <v>149</v>
      </c>
      <c r="B160" s="295">
        <v>2023</v>
      </c>
      <c r="C160" s="295" t="s">
        <v>769</v>
      </c>
      <c r="D160" s="295">
        <v>0.7</v>
      </c>
      <c r="E160" s="295">
        <v>0</v>
      </c>
      <c r="F160" s="293"/>
    </row>
    <row r="161" spans="1:6" x14ac:dyDescent="0.25">
      <c r="A161" s="295">
        <f t="shared" si="5"/>
        <v>150</v>
      </c>
      <c r="B161" s="295">
        <v>2023</v>
      </c>
      <c r="C161" s="295" t="s">
        <v>772</v>
      </c>
      <c r="D161" s="295">
        <v>0.7</v>
      </c>
      <c r="E161" s="295">
        <v>0</v>
      </c>
      <c r="F161" s="293"/>
    </row>
    <row r="162" spans="1:6" x14ac:dyDescent="0.25">
      <c r="A162" s="295">
        <f t="shared" si="5"/>
        <v>151</v>
      </c>
      <c r="B162" s="295">
        <v>2023</v>
      </c>
      <c r="C162" s="295" t="s">
        <v>854</v>
      </c>
      <c r="D162" s="295">
        <v>0.7</v>
      </c>
      <c r="E162" s="295">
        <v>0</v>
      </c>
      <c r="F162" s="293"/>
    </row>
    <row r="163" spans="1:6" x14ac:dyDescent="0.25">
      <c r="A163" s="295">
        <f t="shared" si="5"/>
        <v>152</v>
      </c>
      <c r="B163" s="295">
        <v>2023</v>
      </c>
      <c r="C163" s="295" t="s">
        <v>855</v>
      </c>
      <c r="D163" s="295">
        <v>0.7</v>
      </c>
      <c r="E163" s="295">
        <v>0</v>
      </c>
      <c r="F163" s="293"/>
    </row>
    <row r="164" spans="1:6" x14ac:dyDescent="0.25">
      <c r="A164" s="295">
        <f t="shared" si="5"/>
        <v>153</v>
      </c>
      <c r="B164" s="295">
        <v>2023</v>
      </c>
      <c r="C164" s="295" t="s">
        <v>856</v>
      </c>
      <c r="D164" s="295">
        <v>0.7</v>
      </c>
      <c r="E164" s="295">
        <v>0</v>
      </c>
      <c r="F164" s="293"/>
    </row>
    <row r="165" spans="1:6" x14ac:dyDescent="0.25">
      <c r="A165" s="295">
        <f t="shared" si="5"/>
        <v>154</v>
      </c>
      <c r="B165" s="295">
        <v>2023</v>
      </c>
      <c r="C165" s="295" t="s">
        <v>857</v>
      </c>
      <c r="D165" s="295">
        <v>0.7</v>
      </c>
      <c r="E165" s="295">
        <v>0</v>
      </c>
      <c r="F165" s="293"/>
    </row>
    <row r="166" spans="1:6" x14ac:dyDescent="0.25">
      <c r="A166" s="298">
        <f t="shared" si="5"/>
        <v>155</v>
      </c>
      <c r="B166" s="298">
        <v>2023</v>
      </c>
      <c r="C166" s="298" t="s">
        <v>876</v>
      </c>
      <c r="D166" s="298">
        <v>0.14000000000000001</v>
      </c>
      <c r="E166" s="298">
        <v>0.14000000000000001</v>
      </c>
      <c r="F166" s="296"/>
    </row>
    <row r="167" spans="1:6" x14ac:dyDescent="0.25">
      <c r="A167" s="298">
        <f t="shared" si="5"/>
        <v>156</v>
      </c>
      <c r="B167" s="295">
        <v>2023</v>
      </c>
      <c r="C167" s="295" t="s">
        <v>787</v>
      </c>
      <c r="D167" s="295">
        <v>0.7</v>
      </c>
      <c r="E167" s="295">
        <v>0</v>
      </c>
      <c r="F167" s="293"/>
    </row>
    <row r="168" spans="1:6" x14ac:dyDescent="0.25">
      <c r="A168" s="298">
        <f t="shared" si="5"/>
        <v>157</v>
      </c>
      <c r="B168" s="295">
        <v>2023</v>
      </c>
      <c r="C168" s="295" t="s">
        <v>869</v>
      </c>
      <c r="D168" s="295">
        <v>0.7</v>
      </c>
      <c r="E168" s="295">
        <v>0.7</v>
      </c>
      <c r="F168" s="293"/>
    </row>
    <row r="169" spans="1:6" x14ac:dyDescent="0.25">
      <c r="A169" s="295">
        <f t="shared" si="5"/>
        <v>158</v>
      </c>
      <c r="B169" s="295">
        <v>2023</v>
      </c>
      <c r="C169" s="295" t="s">
        <v>792</v>
      </c>
      <c r="D169" s="295">
        <v>0.7</v>
      </c>
      <c r="E169" s="295">
        <v>0.7</v>
      </c>
      <c r="F169" s="293"/>
    </row>
    <row r="170" spans="1:6" x14ac:dyDescent="0.25">
      <c r="A170" s="295">
        <f t="shared" si="5"/>
        <v>159</v>
      </c>
      <c r="B170" s="295">
        <v>2023</v>
      </c>
      <c r="C170" s="295" t="s">
        <v>795</v>
      </c>
      <c r="D170" s="295">
        <v>0.7</v>
      </c>
      <c r="E170" s="295">
        <v>0.7</v>
      </c>
      <c r="F170" s="293"/>
    </row>
    <row r="171" spans="1:6" x14ac:dyDescent="0.25">
      <c r="A171" s="295">
        <f t="shared" si="5"/>
        <v>160</v>
      </c>
      <c r="B171" s="295">
        <v>2023</v>
      </c>
      <c r="C171" s="295" t="s">
        <v>798</v>
      </c>
      <c r="D171" s="295">
        <v>0.7</v>
      </c>
      <c r="E171" s="295">
        <v>0</v>
      </c>
      <c r="F171" s="293"/>
    </row>
    <row r="172" spans="1:6" x14ac:dyDescent="0.25">
      <c r="A172" s="295">
        <f t="shared" si="5"/>
        <v>161</v>
      </c>
      <c r="B172" s="295">
        <v>2023</v>
      </c>
      <c r="C172" s="295" t="s">
        <v>800</v>
      </c>
      <c r="D172" s="295">
        <v>0.7</v>
      </c>
      <c r="E172" s="295">
        <v>0.7</v>
      </c>
      <c r="F172" s="293"/>
    </row>
    <row r="173" spans="1:6" x14ac:dyDescent="0.25">
      <c r="A173" s="295">
        <f t="shared" si="5"/>
        <v>162</v>
      </c>
      <c r="B173" s="295">
        <v>2023</v>
      </c>
      <c r="C173" s="295" t="s">
        <v>858</v>
      </c>
      <c r="D173" s="295">
        <v>0.7</v>
      </c>
      <c r="E173" s="295">
        <v>0.7</v>
      </c>
      <c r="F173" s="293"/>
    </row>
    <row r="174" spans="1:6" ht="30" x14ac:dyDescent="0.25">
      <c r="A174" s="295">
        <f t="shared" si="5"/>
        <v>163</v>
      </c>
      <c r="B174" s="295">
        <v>2023</v>
      </c>
      <c r="C174" s="295" t="s">
        <v>806</v>
      </c>
      <c r="D174" s="295">
        <v>0.7</v>
      </c>
      <c r="E174" s="295">
        <v>0.7</v>
      </c>
      <c r="F174" s="293"/>
    </row>
    <row r="175" spans="1:6" ht="30" x14ac:dyDescent="0.25">
      <c r="A175" s="295">
        <f t="shared" si="5"/>
        <v>164</v>
      </c>
      <c r="B175" s="295">
        <v>2023</v>
      </c>
      <c r="C175" s="295" t="s">
        <v>807</v>
      </c>
      <c r="D175" s="295">
        <v>0.7</v>
      </c>
      <c r="E175" s="295">
        <v>0.7</v>
      </c>
      <c r="F175" s="293"/>
    </row>
    <row r="176" spans="1:6" ht="30" x14ac:dyDescent="0.25">
      <c r="A176" s="295">
        <f t="shared" si="5"/>
        <v>165</v>
      </c>
      <c r="B176" s="295">
        <v>2023</v>
      </c>
      <c r="C176" s="295" t="s">
        <v>809</v>
      </c>
      <c r="D176" s="295">
        <v>0.7</v>
      </c>
      <c r="E176" s="295">
        <v>0.7</v>
      </c>
      <c r="F176" s="293"/>
    </row>
    <row r="177" spans="1:6" x14ac:dyDescent="0.25">
      <c r="A177" s="295">
        <f t="shared" si="5"/>
        <v>166</v>
      </c>
      <c r="B177" s="295">
        <v>2023</v>
      </c>
      <c r="C177" s="295" t="s">
        <v>812</v>
      </c>
      <c r="D177" s="295">
        <v>0.7</v>
      </c>
      <c r="E177" s="295">
        <v>0.7</v>
      </c>
      <c r="F177" s="293"/>
    </row>
    <row r="178" spans="1:6" x14ac:dyDescent="0.25">
      <c r="A178" s="295">
        <f t="shared" si="5"/>
        <v>167</v>
      </c>
      <c r="B178" s="295">
        <v>2023</v>
      </c>
      <c r="C178" s="295" t="s">
        <v>859</v>
      </c>
      <c r="D178" s="295">
        <v>0.7</v>
      </c>
      <c r="E178" s="295">
        <v>0.7</v>
      </c>
      <c r="F178" s="293"/>
    </row>
    <row r="179" spans="1:6" x14ac:dyDescent="0.25">
      <c r="A179" s="295">
        <f t="shared" si="5"/>
        <v>168</v>
      </c>
      <c r="B179" s="295">
        <v>2023</v>
      </c>
      <c r="C179" s="295" t="s">
        <v>860</v>
      </c>
      <c r="D179" s="295">
        <v>0.7</v>
      </c>
      <c r="E179" s="295">
        <v>0</v>
      </c>
      <c r="F179" s="293"/>
    </row>
    <row r="180" spans="1:6" x14ac:dyDescent="0.25">
      <c r="A180" s="295">
        <f t="shared" si="5"/>
        <v>169</v>
      </c>
      <c r="B180" s="295">
        <v>2023</v>
      </c>
      <c r="C180" s="295" t="s">
        <v>820</v>
      </c>
      <c r="D180" s="295">
        <v>0.7</v>
      </c>
      <c r="E180" s="295">
        <v>0</v>
      </c>
      <c r="F180" s="293"/>
    </row>
    <row r="181" spans="1:6" ht="30" x14ac:dyDescent="0.25">
      <c r="A181" s="295">
        <f t="shared" si="5"/>
        <v>170</v>
      </c>
      <c r="B181" s="295">
        <v>2023</v>
      </c>
      <c r="C181" s="295" t="s">
        <v>861</v>
      </c>
      <c r="D181" s="295">
        <v>0.7</v>
      </c>
      <c r="E181" s="295">
        <v>0</v>
      </c>
      <c r="F181" s="293"/>
    </row>
    <row r="182" spans="1:6" x14ac:dyDescent="0.25">
      <c r="A182" s="295">
        <f t="shared" si="5"/>
        <v>171</v>
      </c>
      <c r="B182" s="295">
        <v>2023</v>
      </c>
      <c r="C182" s="295" t="s">
        <v>826</v>
      </c>
      <c r="D182" s="295">
        <v>0.7</v>
      </c>
      <c r="E182" s="295">
        <v>0</v>
      </c>
      <c r="F182" s="293"/>
    </row>
    <row r="183" spans="1:6" x14ac:dyDescent="0.25">
      <c r="A183" s="295">
        <f t="shared" si="5"/>
        <v>172</v>
      </c>
      <c r="B183" s="295">
        <v>2023</v>
      </c>
      <c r="C183" s="295" t="s">
        <v>829</v>
      </c>
      <c r="D183" s="295">
        <v>0.7</v>
      </c>
      <c r="E183" s="295">
        <v>0</v>
      </c>
      <c r="F183" s="293"/>
    </row>
    <row r="184" spans="1:6" x14ac:dyDescent="0.25">
      <c r="A184" s="295">
        <f t="shared" si="5"/>
        <v>173</v>
      </c>
      <c r="B184" s="295">
        <v>2023</v>
      </c>
      <c r="C184" s="295" t="s">
        <v>832</v>
      </c>
      <c r="D184" s="295">
        <v>0.7</v>
      </c>
      <c r="E184" s="295">
        <v>0</v>
      </c>
      <c r="F184" s="293"/>
    </row>
    <row r="185" spans="1:6" x14ac:dyDescent="0.25">
      <c r="A185" s="295">
        <f t="shared" si="5"/>
        <v>174</v>
      </c>
      <c r="B185" s="295">
        <v>2023</v>
      </c>
      <c r="C185" s="295" t="s">
        <v>862</v>
      </c>
      <c r="D185" s="295">
        <v>0.7</v>
      </c>
      <c r="E185" s="295">
        <v>0.7</v>
      </c>
      <c r="F185" s="293"/>
    </row>
    <row r="186" spans="1:6" x14ac:dyDescent="0.25">
      <c r="A186" s="295">
        <f t="shared" si="5"/>
        <v>175</v>
      </c>
      <c r="B186" s="295">
        <v>2023</v>
      </c>
      <c r="C186" s="295" t="s">
        <v>863</v>
      </c>
      <c r="D186" s="295">
        <v>0.7</v>
      </c>
      <c r="E186" s="295">
        <v>0</v>
      </c>
      <c r="F186" s="293"/>
    </row>
    <row r="187" spans="1:6" x14ac:dyDescent="0.25">
      <c r="A187" s="295">
        <f t="shared" si="5"/>
        <v>176</v>
      </c>
      <c r="B187" s="295">
        <v>2023</v>
      </c>
      <c r="C187" s="295" t="s">
        <v>872</v>
      </c>
      <c r="D187" s="295">
        <v>0.7</v>
      </c>
      <c r="E187" s="295">
        <v>0.7</v>
      </c>
      <c r="F187" s="293"/>
    </row>
    <row r="188" spans="1:6" x14ac:dyDescent="0.25">
      <c r="A188" s="295">
        <f t="shared" si="5"/>
        <v>177</v>
      </c>
      <c r="B188" s="295">
        <v>2023</v>
      </c>
      <c r="C188" s="295" t="s">
        <v>864</v>
      </c>
      <c r="D188" s="295">
        <v>0.7</v>
      </c>
      <c r="E188" s="295">
        <v>0</v>
      </c>
      <c r="F188" s="293"/>
    </row>
    <row r="189" spans="1:6" x14ac:dyDescent="0.25">
      <c r="A189" s="295">
        <f t="shared" si="5"/>
        <v>178</v>
      </c>
      <c r="B189" s="295">
        <v>2023</v>
      </c>
      <c r="C189" s="295" t="s">
        <v>846</v>
      </c>
      <c r="D189" s="295">
        <v>0.7</v>
      </c>
      <c r="E189" s="295">
        <v>0</v>
      </c>
      <c r="F189" s="293"/>
    </row>
    <row r="190" spans="1:6" x14ac:dyDescent="0.25">
      <c r="A190" s="295">
        <f t="shared" si="5"/>
        <v>179</v>
      </c>
      <c r="B190" s="295">
        <v>2023</v>
      </c>
      <c r="C190" s="295" t="s">
        <v>865</v>
      </c>
      <c r="D190" s="295">
        <v>0.7</v>
      </c>
      <c r="E190" s="295">
        <v>0.7</v>
      </c>
      <c r="F190" s="293"/>
    </row>
    <row r="191" spans="1:6" x14ac:dyDescent="0.25">
      <c r="A191" s="295">
        <f t="shared" si="5"/>
        <v>180</v>
      </c>
      <c r="B191" s="295">
        <v>2023</v>
      </c>
      <c r="C191" s="295" t="s">
        <v>866</v>
      </c>
      <c r="D191" s="295">
        <v>0.7</v>
      </c>
      <c r="E191" s="295">
        <v>0</v>
      </c>
      <c r="F191" s="293"/>
    </row>
    <row r="192" spans="1:6" x14ac:dyDescent="0.25">
      <c r="A192" s="295">
        <f t="shared" si="5"/>
        <v>181</v>
      </c>
      <c r="B192" s="285">
        <v>2021</v>
      </c>
      <c r="C192" s="285" t="s">
        <v>356</v>
      </c>
      <c r="D192" s="285">
        <v>0.7</v>
      </c>
      <c r="E192" s="285">
        <f t="shared" ref="E192:E197" si="6">D192</f>
        <v>0.7</v>
      </c>
      <c r="F192" s="283"/>
    </row>
    <row r="193" spans="1:6" x14ac:dyDescent="0.25">
      <c r="A193" s="295">
        <f t="shared" si="5"/>
        <v>182</v>
      </c>
      <c r="B193" s="285">
        <v>2022</v>
      </c>
      <c r="C193" s="285" t="s">
        <v>374</v>
      </c>
      <c r="D193" s="285">
        <v>0.7</v>
      </c>
      <c r="E193" s="285">
        <f t="shared" si="6"/>
        <v>0.7</v>
      </c>
      <c r="F193" s="283"/>
    </row>
    <row r="194" spans="1:6" ht="30" x14ac:dyDescent="0.25">
      <c r="A194" s="295">
        <f t="shared" si="5"/>
        <v>183</v>
      </c>
      <c r="B194" s="285">
        <v>2022</v>
      </c>
      <c r="C194" s="285" t="s">
        <v>753</v>
      </c>
      <c r="D194" s="285">
        <v>0.7</v>
      </c>
      <c r="E194" s="285">
        <f t="shared" si="6"/>
        <v>0.7</v>
      </c>
      <c r="F194" s="283"/>
    </row>
    <row r="195" spans="1:6" x14ac:dyDescent="0.25">
      <c r="A195" s="295">
        <f t="shared" si="5"/>
        <v>184</v>
      </c>
      <c r="B195" s="285">
        <v>2022</v>
      </c>
      <c r="C195" s="285" t="s">
        <v>756</v>
      </c>
      <c r="D195" s="285">
        <v>0.7</v>
      </c>
      <c r="E195" s="285">
        <f t="shared" si="6"/>
        <v>0.7</v>
      </c>
      <c r="F195" s="283"/>
    </row>
    <row r="196" spans="1:6" x14ac:dyDescent="0.25">
      <c r="A196" s="295">
        <f t="shared" si="5"/>
        <v>185</v>
      </c>
      <c r="B196" s="285">
        <v>2022</v>
      </c>
      <c r="C196" s="285" t="s">
        <v>360</v>
      </c>
      <c r="D196" s="285">
        <v>0.7</v>
      </c>
      <c r="E196" s="285">
        <f t="shared" si="6"/>
        <v>0.7</v>
      </c>
      <c r="F196" s="283"/>
    </row>
    <row r="197" spans="1:6" x14ac:dyDescent="0.25">
      <c r="A197" s="285">
        <f t="shared" si="5"/>
        <v>186</v>
      </c>
      <c r="B197" s="285">
        <v>2022</v>
      </c>
      <c r="C197" s="285" t="s">
        <v>357</v>
      </c>
      <c r="D197" s="285">
        <v>0.7</v>
      </c>
      <c r="E197" s="285">
        <f t="shared" si="6"/>
        <v>0.7</v>
      </c>
      <c r="F197" s="283"/>
    </row>
    <row r="198" spans="1:6" x14ac:dyDescent="0.25">
      <c r="A198" s="29"/>
      <c r="B198" s="29"/>
      <c r="C198" s="33" t="s">
        <v>143</v>
      </c>
      <c r="D198" s="10">
        <f>SUM(D12:D197)</f>
        <v>146.20000000000005</v>
      </c>
      <c r="E198" s="285">
        <f>SUM(E12:E197)</f>
        <v>103.74000000000026</v>
      </c>
      <c r="F198" s="69"/>
    </row>
    <row r="200" spans="1:6" ht="15" customHeight="1" x14ac:dyDescent="0.25">
      <c r="A200" s="398" t="s">
        <v>228</v>
      </c>
      <c r="B200" s="398"/>
      <c r="C200" s="398"/>
      <c r="D200" s="398"/>
      <c r="E200" s="398"/>
      <c r="F200" s="398"/>
    </row>
    <row r="201" spans="1:6" ht="15" customHeight="1" x14ac:dyDescent="0.25">
      <c r="A201" s="398"/>
      <c r="B201" s="398"/>
      <c r="C201" s="398"/>
      <c r="D201" s="398"/>
      <c r="E201" s="398"/>
      <c r="F201" s="398"/>
    </row>
    <row r="202" spans="1:6" x14ac:dyDescent="0.25">
      <c r="A202" s="414"/>
      <c r="B202" s="414"/>
      <c r="C202" s="414"/>
      <c r="D202" s="414"/>
      <c r="E202" s="414"/>
      <c r="F202" s="415"/>
    </row>
    <row r="203" spans="1:6" ht="15" customHeight="1" x14ac:dyDescent="0.25">
      <c r="A203" s="400" t="s">
        <v>8</v>
      </c>
      <c r="B203" s="400" t="s">
        <v>136</v>
      </c>
      <c r="C203" s="400" t="s">
        <v>35</v>
      </c>
      <c r="D203" s="400" t="s">
        <v>165</v>
      </c>
      <c r="E203" s="400" t="s">
        <v>164</v>
      </c>
      <c r="F203" s="70"/>
    </row>
    <row r="204" spans="1:6" ht="29.25" customHeight="1" x14ac:dyDescent="0.25">
      <c r="A204" s="400"/>
      <c r="B204" s="400"/>
      <c r="C204" s="400"/>
      <c r="D204" s="400"/>
      <c r="E204" s="400"/>
      <c r="F204" s="69"/>
    </row>
    <row r="205" spans="1:6" x14ac:dyDescent="0.25">
      <c r="A205" s="10">
        <v>1</v>
      </c>
      <c r="B205" s="10">
        <v>2</v>
      </c>
      <c r="C205" s="10">
        <v>3</v>
      </c>
      <c r="D205" s="10">
        <v>4</v>
      </c>
      <c r="E205" s="66">
        <v>5</v>
      </c>
      <c r="F205" s="69"/>
    </row>
    <row r="206" spans="1:6" x14ac:dyDescent="0.25">
      <c r="A206" s="301">
        <v>1</v>
      </c>
      <c r="B206" s="301">
        <v>2020</v>
      </c>
      <c r="C206" s="301" t="s">
        <v>894</v>
      </c>
      <c r="D206" s="301">
        <v>2.15</v>
      </c>
      <c r="E206" s="301">
        <v>2.15</v>
      </c>
      <c r="F206" s="299"/>
    </row>
    <row r="207" spans="1:6" ht="17.25" customHeight="1" x14ac:dyDescent="0.25">
      <c r="A207" s="10">
        <f t="shared" ref="A207:A213" si="7">A206+1</f>
        <v>2</v>
      </c>
      <c r="B207" s="151">
        <v>2023</v>
      </c>
      <c r="C207" s="151" t="s">
        <v>619</v>
      </c>
      <c r="D207" s="151">
        <v>1</v>
      </c>
      <c r="E207" s="151">
        <v>0</v>
      </c>
      <c r="F207" s="69"/>
    </row>
    <row r="208" spans="1:6" x14ac:dyDescent="0.25">
      <c r="A208" s="10">
        <f t="shared" si="7"/>
        <v>3</v>
      </c>
      <c r="B208" s="151">
        <v>2023</v>
      </c>
      <c r="C208" s="151" t="s">
        <v>620</v>
      </c>
      <c r="D208" s="151">
        <v>25.71</v>
      </c>
      <c r="E208" s="151">
        <v>0</v>
      </c>
      <c r="F208" s="69"/>
    </row>
    <row r="209" spans="1:7" x14ac:dyDescent="0.25">
      <c r="A209" s="151">
        <f t="shared" si="7"/>
        <v>4</v>
      </c>
      <c r="B209" s="151">
        <v>2023</v>
      </c>
      <c r="C209" s="151" t="s">
        <v>413</v>
      </c>
      <c r="D209" s="151">
        <v>1.5</v>
      </c>
      <c r="E209" s="151">
        <v>1.5</v>
      </c>
      <c r="F209" s="148"/>
    </row>
    <row r="210" spans="1:7" x14ac:dyDescent="0.25">
      <c r="A210" s="285">
        <f t="shared" si="7"/>
        <v>5</v>
      </c>
      <c r="B210" s="285">
        <v>2023</v>
      </c>
      <c r="C210" s="285" t="s">
        <v>646</v>
      </c>
      <c r="D210" s="285">
        <v>1</v>
      </c>
      <c r="E210" s="285">
        <v>0</v>
      </c>
      <c r="F210" s="283"/>
    </row>
    <row r="211" spans="1:7" x14ac:dyDescent="0.25">
      <c r="A211" s="301">
        <f t="shared" si="7"/>
        <v>6</v>
      </c>
      <c r="B211" s="301">
        <v>2023</v>
      </c>
      <c r="C211" s="301" t="s">
        <v>883</v>
      </c>
      <c r="D211" s="301">
        <v>14.23</v>
      </c>
      <c r="E211" s="301">
        <v>0</v>
      </c>
      <c r="F211" s="299"/>
    </row>
    <row r="212" spans="1:7" x14ac:dyDescent="0.25">
      <c r="A212" s="301">
        <f t="shared" si="7"/>
        <v>7</v>
      </c>
      <c r="B212" s="301">
        <v>2023</v>
      </c>
      <c r="C212" s="301" t="s">
        <v>887</v>
      </c>
      <c r="D212" s="301">
        <v>24.58</v>
      </c>
      <c r="E212" s="301">
        <v>0</v>
      </c>
      <c r="F212" s="299"/>
    </row>
    <row r="213" spans="1:7" x14ac:dyDescent="0.25">
      <c r="A213" s="301">
        <f t="shared" si="7"/>
        <v>8</v>
      </c>
      <c r="B213" s="301">
        <v>2023</v>
      </c>
      <c r="C213" s="301" t="s">
        <v>891</v>
      </c>
      <c r="D213" s="301">
        <v>14.85</v>
      </c>
      <c r="E213" s="301">
        <v>0</v>
      </c>
      <c r="F213" s="299"/>
    </row>
    <row r="214" spans="1:7" x14ac:dyDescent="0.25">
      <c r="A214" s="10"/>
      <c r="B214" s="10"/>
      <c r="C214" s="33" t="s">
        <v>160</v>
      </c>
      <c r="D214" s="10">
        <f>SUM(D206:D213)</f>
        <v>85.02</v>
      </c>
      <c r="E214" s="301">
        <f>SUM(E206:E213)</f>
        <v>3.65</v>
      </c>
      <c r="F214" s="69"/>
    </row>
    <row r="215" spans="1:7" x14ac:dyDescent="0.25">
      <c r="A215" s="30"/>
    </row>
    <row r="216" spans="1:7" ht="15" customHeight="1" x14ac:dyDescent="0.25">
      <c r="A216" s="398" t="s">
        <v>221</v>
      </c>
      <c r="B216" s="398"/>
      <c r="C216" s="398"/>
      <c r="D216" s="398"/>
      <c r="E216" s="398"/>
      <c r="F216" s="398"/>
    </row>
    <row r="217" spans="1:7" ht="15" customHeight="1" x14ac:dyDescent="0.25">
      <c r="A217" s="398"/>
      <c r="B217" s="398"/>
      <c r="C217" s="398"/>
      <c r="D217" s="398"/>
      <c r="E217" s="398"/>
      <c r="F217" s="398"/>
    </row>
    <row r="218" spans="1:7" x14ac:dyDescent="0.25">
      <c r="A218" s="414"/>
      <c r="B218" s="414"/>
      <c r="C218" s="414"/>
      <c r="D218" s="414"/>
      <c r="E218" s="414"/>
      <c r="F218" s="414"/>
    </row>
    <row r="219" spans="1:7" ht="15" customHeight="1" x14ac:dyDescent="0.25">
      <c r="A219" s="400" t="s">
        <v>8</v>
      </c>
      <c r="B219" s="400" t="s">
        <v>136</v>
      </c>
      <c r="C219" s="400" t="s">
        <v>35</v>
      </c>
      <c r="D219" s="400" t="s">
        <v>165</v>
      </c>
      <c r="E219" s="400" t="s">
        <v>222</v>
      </c>
      <c r="F219" s="400" t="s">
        <v>164</v>
      </c>
      <c r="G219" s="70"/>
    </row>
    <row r="220" spans="1:7" ht="60" customHeight="1" x14ac:dyDescent="0.25">
      <c r="A220" s="400"/>
      <c r="B220" s="400"/>
      <c r="C220" s="400"/>
      <c r="D220" s="400"/>
      <c r="E220" s="400"/>
      <c r="F220" s="400"/>
      <c r="G220" s="69"/>
    </row>
    <row r="221" spans="1:7" x14ac:dyDescent="0.25">
      <c r="A221" s="10">
        <v>1</v>
      </c>
      <c r="B221" s="10">
        <v>2</v>
      </c>
      <c r="C221" s="10">
        <v>3</v>
      </c>
      <c r="D221" s="10">
        <v>4</v>
      </c>
      <c r="E221" s="10">
        <v>5</v>
      </c>
      <c r="F221" s="66">
        <v>6</v>
      </c>
      <c r="G221" s="69"/>
    </row>
    <row r="222" spans="1:7" x14ac:dyDescent="0.25">
      <c r="A222" s="10">
        <v>1</v>
      </c>
      <c r="B222" s="10" t="s">
        <v>138</v>
      </c>
      <c r="C222" s="29"/>
      <c r="D222" s="12"/>
      <c r="E222" s="12"/>
      <c r="F222" s="66"/>
      <c r="G222" s="69"/>
    </row>
    <row r="223" spans="1:7" x14ac:dyDescent="0.25">
      <c r="A223" s="10">
        <v>2</v>
      </c>
      <c r="B223" s="10" t="s">
        <v>141</v>
      </c>
      <c r="C223" s="29"/>
      <c r="D223" s="10"/>
      <c r="E223" s="10"/>
      <c r="F223" s="66"/>
      <c r="G223" s="69"/>
    </row>
    <row r="224" spans="1:7" x14ac:dyDescent="0.25">
      <c r="A224" s="10">
        <v>3</v>
      </c>
      <c r="B224" s="10" t="s">
        <v>142</v>
      </c>
      <c r="C224" s="29"/>
      <c r="D224" s="10"/>
      <c r="E224" s="10"/>
      <c r="F224" s="66"/>
      <c r="G224" s="69"/>
    </row>
    <row r="225" spans="1:14" x14ac:dyDescent="0.25">
      <c r="A225" s="10"/>
      <c r="B225" s="10"/>
      <c r="C225" s="33" t="s">
        <v>160</v>
      </c>
      <c r="D225" s="10"/>
      <c r="E225" s="10"/>
      <c r="F225" s="66"/>
      <c r="G225" s="69"/>
    </row>
    <row r="226" spans="1:14" x14ac:dyDescent="0.25">
      <c r="A226" s="69"/>
      <c r="B226" s="69"/>
      <c r="C226" s="68"/>
      <c r="D226" s="69"/>
      <c r="E226" s="69"/>
      <c r="F226" s="69"/>
      <c r="G226" s="69"/>
    </row>
    <row r="227" spans="1:14" s="34" customFormat="1" ht="15" customHeight="1" x14ac:dyDescent="0.25">
      <c r="A227" s="179"/>
      <c r="B227" s="179"/>
      <c r="C227" s="179"/>
      <c r="D227" s="179"/>
      <c r="E227" s="178"/>
      <c r="F227" s="179"/>
      <c r="G227" s="152"/>
    </row>
    <row r="228" spans="1:14" s="34" customFormat="1" ht="51" hidden="1" customHeight="1" x14ac:dyDescent="0.25">
      <c r="A228" s="410" t="s">
        <v>897</v>
      </c>
      <c r="B228" s="410"/>
      <c r="C228" s="410"/>
      <c r="D228" s="92"/>
      <c r="E228" s="92"/>
      <c r="F228" s="303" t="s">
        <v>898</v>
      </c>
      <c r="G228" s="302"/>
      <c r="H228" s="54"/>
      <c r="K228" s="150"/>
    </row>
    <row r="229" spans="1:14" s="34" customFormat="1" ht="15.75" hidden="1" customHeight="1" x14ac:dyDescent="0.25">
      <c r="A229" s="179"/>
      <c r="B229" s="54"/>
      <c r="C229" s="54"/>
      <c r="D229" s="54"/>
      <c r="E229" s="54"/>
      <c r="F229" s="54"/>
      <c r="G229" s="54"/>
      <c r="H229" s="54"/>
      <c r="I229" s="54"/>
      <c r="J229" s="54"/>
      <c r="K229" s="150"/>
      <c r="L229" s="27"/>
      <c r="M229" s="27"/>
      <c r="N229" s="27"/>
    </row>
    <row r="230" spans="1:14" s="34" customFormat="1" hidden="1" x14ac:dyDescent="0.25">
      <c r="A230" s="183"/>
      <c r="B230" s="54"/>
      <c r="H230" s="54"/>
      <c r="I230" s="54"/>
      <c r="J230" s="54"/>
      <c r="K230" s="150"/>
    </row>
    <row r="231" spans="1:14" s="34" customFormat="1" hidden="1" x14ac:dyDescent="0.25">
      <c r="A231" s="182"/>
      <c r="B231" s="54"/>
      <c r="C231" s="15"/>
      <c r="D231" s="15"/>
      <c r="E231" s="15"/>
      <c r="F231" s="15"/>
      <c r="G231" s="15"/>
      <c r="H231" s="54"/>
      <c r="I231" s="54"/>
      <c r="J231" s="54"/>
    </row>
    <row r="232" spans="1:14" hidden="1" x14ac:dyDescent="0.25">
      <c r="A232" s="206" t="s">
        <v>900</v>
      </c>
      <c r="C232" s="175"/>
      <c r="D232" s="54"/>
      <c r="E232" s="15"/>
      <c r="F232" s="15"/>
      <c r="G232" s="15"/>
      <c r="H232" s="15"/>
      <c r="I232" s="15"/>
      <c r="J232" s="15"/>
    </row>
    <row r="233" spans="1:14" hidden="1" x14ac:dyDescent="0.25">
      <c r="A233" s="201" t="s">
        <v>102</v>
      </c>
      <c r="B233" s="201"/>
      <c r="C233" s="176"/>
      <c r="D233" s="54"/>
      <c r="E233" s="15"/>
      <c r="F233" s="15"/>
      <c r="G233" s="15"/>
      <c r="H233" s="15"/>
      <c r="I233" s="15"/>
      <c r="J233" s="15"/>
    </row>
  </sheetData>
  <sheetProtection formatCells="0" formatColumns="0" formatRows="0" insertColumns="0" insertRows="0" insertHyperlinks="0" deleteColumns="0" deleteRows="0" sort="0" autoFilter="0" pivotTables="0"/>
  <protectedRanges>
    <protectedRange sqref="N15:P15 I15:K15 F210:F213 F12:F197" name="Диапазон9"/>
    <protectedRange sqref="F207:F209 F214" name="Диапазон8"/>
    <protectedRange sqref="E222:G222" name="Диапазон3"/>
    <protectedRange sqref="F227 D227" name="Диапазон18"/>
    <protectedRange sqref="D227" name="Диапазон2_1_1"/>
    <protectedRange sqref="D228:G228" name="Диапазон18_1_1"/>
    <protectedRange sqref="D228:E228" name="Диапазон2_1_2"/>
  </protectedRanges>
  <mergeCells count="23">
    <mergeCell ref="A3:F3"/>
    <mergeCell ref="E9:E10"/>
    <mergeCell ref="D219:D220"/>
    <mergeCell ref="C9:C10"/>
    <mergeCell ref="B9:B10"/>
    <mergeCell ref="A9:A10"/>
    <mergeCell ref="A7:F7"/>
    <mergeCell ref="D9:D10"/>
    <mergeCell ref="A200:F202"/>
    <mergeCell ref="A216:F218"/>
    <mergeCell ref="E203:E204"/>
    <mergeCell ref="D203:D204"/>
    <mergeCell ref="F219:F220"/>
    <mergeCell ref="A228:C228"/>
    <mergeCell ref="B4:F4"/>
    <mergeCell ref="B5:F5"/>
    <mergeCell ref="B203:B204"/>
    <mergeCell ref="A219:A220"/>
    <mergeCell ref="B219:B220"/>
    <mergeCell ref="C219:C220"/>
    <mergeCell ref="C203:C204"/>
    <mergeCell ref="A203:A204"/>
    <mergeCell ref="E219:E220"/>
  </mergeCells>
  <pageMargins left="1.1811023622047243" right="0.39370078740157483" top="0.78740157480314965" bottom="0.78740157480314965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41"/>
  <sheetViews>
    <sheetView zoomScale="60" zoomScaleNormal="60" workbookViewId="0">
      <pane xSplit="2" ySplit="11" topLeftCell="C33" activePane="bottomRight" state="frozen"/>
      <selection pane="topRight" activeCell="C1" sqref="C1"/>
      <selection pane="bottomLeft" activeCell="A12" sqref="A12"/>
      <selection pane="bottomRight" activeCell="A35" sqref="A35:XFD41"/>
    </sheetView>
  </sheetViews>
  <sheetFormatPr defaultRowHeight="15" x14ac:dyDescent="0.25"/>
  <cols>
    <col min="1" max="1" width="9.140625" style="13"/>
    <col min="2" max="2" width="16.5703125" style="13" customWidth="1"/>
    <col min="3" max="3" width="11.140625" style="13" customWidth="1"/>
    <col min="4" max="7" width="9" style="13" customWidth="1"/>
    <col min="8" max="8" width="10.5703125" style="13" customWidth="1"/>
    <col min="9" max="9" width="10" style="13" customWidth="1"/>
    <col min="10" max="12" width="9" style="13" customWidth="1"/>
    <col min="13" max="13" width="10.7109375" style="13" customWidth="1"/>
    <col min="14" max="14" width="10" style="13" customWidth="1"/>
    <col min="15" max="17" width="9" style="13" customWidth="1"/>
    <col min="18" max="18" width="11.7109375" style="13" customWidth="1"/>
    <col min="19" max="19" width="9.7109375" style="13" customWidth="1"/>
    <col min="20" max="22" width="9" style="13" customWidth="1"/>
    <col min="23" max="23" width="10.7109375" style="13" customWidth="1"/>
    <col min="24" max="24" width="9" style="13" customWidth="1"/>
    <col min="25" max="25" width="10.42578125" style="13" customWidth="1"/>
    <col min="26" max="37" width="9" style="13" customWidth="1"/>
    <col min="38" max="16384" width="9.140625" style="13"/>
  </cols>
  <sheetData>
    <row r="1" spans="1:39" x14ac:dyDescent="0.25">
      <c r="AJ1" s="93"/>
      <c r="AK1" s="56" t="s">
        <v>46</v>
      </c>
    </row>
    <row r="2" spans="1:39" x14ac:dyDescent="0.25">
      <c r="AE2" s="94"/>
      <c r="AG2" s="94"/>
      <c r="AI2" s="94"/>
      <c r="AJ2" s="94"/>
      <c r="AK2" s="94"/>
    </row>
    <row r="3" spans="1:39" ht="21.75" customHeight="1" x14ac:dyDescent="0.25">
      <c r="A3" s="344" t="s">
        <v>155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</row>
    <row r="4" spans="1:39" ht="21" customHeight="1" x14ac:dyDescent="0.2">
      <c r="A4" s="345" t="s">
        <v>233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</row>
    <row r="5" spans="1:39" ht="21" customHeight="1" x14ac:dyDescent="0.25">
      <c r="A5" s="346" t="s">
        <v>147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</row>
    <row r="6" spans="1:39" ht="21" customHeight="1" x14ac:dyDescent="0.25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</row>
    <row r="8" spans="1:39" ht="15.75" customHeight="1" thickBot="1" x14ac:dyDescent="0.3">
      <c r="A8" s="342" t="s">
        <v>8</v>
      </c>
      <c r="B8" s="337" t="s">
        <v>31</v>
      </c>
      <c r="C8" s="340" t="s">
        <v>32</v>
      </c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40" t="s">
        <v>33</v>
      </c>
      <c r="AC8" s="340"/>
      <c r="AD8" s="340"/>
      <c r="AE8" s="340"/>
      <c r="AF8" s="340"/>
      <c r="AG8" s="340"/>
      <c r="AH8" s="337"/>
      <c r="AI8" s="337"/>
      <c r="AJ8" s="337"/>
      <c r="AK8" s="337"/>
    </row>
    <row r="9" spans="1:39" ht="15.75" customHeight="1" x14ac:dyDescent="0.25">
      <c r="A9" s="352"/>
      <c r="B9" s="338"/>
      <c r="C9" s="333" t="s">
        <v>58</v>
      </c>
      <c r="D9" s="351"/>
      <c r="E9" s="351"/>
      <c r="F9" s="351"/>
      <c r="G9" s="351"/>
      <c r="H9" s="333" t="s">
        <v>229</v>
      </c>
      <c r="I9" s="351"/>
      <c r="J9" s="351"/>
      <c r="K9" s="351"/>
      <c r="L9" s="350"/>
      <c r="M9" s="332" t="s">
        <v>230</v>
      </c>
      <c r="N9" s="332"/>
      <c r="O9" s="332"/>
      <c r="P9" s="332"/>
      <c r="Q9" s="333"/>
      <c r="R9" s="332" t="s">
        <v>231</v>
      </c>
      <c r="S9" s="332"/>
      <c r="T9" s="332"/>
      <c r="U9" s="332"/>
      <c r="V9" s="333"/>
      <c r="W9" s="347" t="s">
        <v>232</v>
      </c>
      <c r="X9" s="348"/>
      <c r="Y9" s="348"/>
      <c r="Z9" s="348"/>
      <c r="AA9" s="349"/>
      <c r="AB9" s="350" t="s">
        <v>58</v>
      </c>
      <c r="AC9" s="332"/>
      <c r="AD9" s="332" t="s">
        <v>229</v>
      </c>
      <c r="AE9" s="332"/>
      <c r="AF9" s="332" t="s">
        <v>230</v>
      </c>
      <c r="AG9" s="333"/>
      <c r="AH9" s="332" t="s">
        <v>231</v>
      </c>
      <c r="AI9" s="333"/>
      <c r="AJ9" s="347" t="s">
        <v>232</v>
      </c>
      <c r="AK9" s="349"/>
    </row>
    <row r="10" spans="1:39" ht="15.75" customHeight="1" x14ac:dyDescent="0.25">
      <c r="A10" s="352"/>
      <c r="B10" s="338"/>
      <c r="C10" s="332" t="s">
        <v>23</v>
      </c>
      <c r="D10" s="332" t="s">
        <v>24</v>
      </c>
      <c r="E10" s="332" t="s">
        <v>56</v>
      </c>
      <c r="F10" s="332"/>
      <c r="G10" s="332"/>
      <c r="H10" s="332" t="s">
        <v>23</v>
      </c>
      <c r="I10" s="332" t="s">
        <v>24</v>
      </c>
      <c r="J10" s="332" t="s">
        <v>56</v>
      </c>
      <c r="K10" s="332"/>
      <c r="L10" s="332"/>
      <c r="M10" s="342" t="s">
        <v>23</v>
      </c>
      <c r="N10" s="342" t="s">
        <v>24</v>
      </c>
      <c r="O10" s="332" t="s">
        <v>56</v>
      </c>
      <c r="P10" s="332"/>
      <c r="Q10" s="333"/>
      <c r="R10" s="332" t="s">
        <v>23</v>
      </c>
      <c r="S10" s="332" t="s">
        <v>24</v>
      </c>
      <c r="T10" s="332" t="s">
        <v>56</v>
      </c>
      <c r="U10" s="332"/>
      <c r="V10" s="333"/>
      <c r="W10" s="334" t="s">
        <v>23</v>
      </c>
      <c r="X10" s="342" t="s">
        <v>24</v>
      </c>
      <c r="Y10" s="332" t="s">
        <v>56</v>
      </c>
      <c r="Z10" s="332"/>
      <c r="AA10" s="341"/>
      <c r="AB10" s="210"/>
      <c r="AC10" s="71"/>
      <c r="AD10" s="71"/>
      <c r="AE10" s="71"/>
      <c r="AF10" s="71"/>
      <c r="AG10" s="75"/>
      <c r="AH10" s="243"/>
      <c r="AI10" s="244"/>
      <c r="AJ10" s="102"/>
      <c r="AK10" s="245"/>
    </row>
    <row r="11" spans="1:39" ht="247.5" customHeight="1" x14ac:dyDescent="0.25">
      <c r="A11" s="343"/>
      <c r="B11" s="339"/>
      <c r="C11" s="332"/>
      <c r="D11" s="332"/>
      <c r="E11" s="71" t="s">
        <v>53</v>
      </c>
      <c r="F11" s="71" t="s">
        <v>54</v>
      </c>
      <c r="G11" s="71" t="s">
        <v>55</v>
      </c>
      <c r="H11" s="332"/>
      <c r="I11" s="332"/>
      <c r="J11" s="71" t="s">
        <v>53</v>
      </c>
      <c r="K11" s="71" t="s">
        <v>54</v>
      </c>
      <c r="L11" s="71" t="s">
        <v>55</v>
      </c>
      <c r="M11" s="343"/>
      <c r="N11" s="343"/>
      <c r="O11" s="71" t="s">
        <v>53</v>
      </c>
      <c r="P11" s="71" t="s">
        <v>54</v>
      </c>
      <c r="Q11" s="75" t="s">
        <v>55</v>
      </c>
      <c r="R11" s="332"/>
      <c r="S11" s="332"/>
      <c r="T11" s="211" t="s">
        <v>53</v>
      </c>
      <c r="U11" s="211" t="s">
        <v>54</v>
      </c>
      <c r="V11" s="212" t="s">
        <v>55</v>
      </c>
      <c r="W11" s="335"/>
      <c r="X11" s="343"/>
      <c r="Y11" s="211" t="s">
        <v>53</v>
      </c>
      <c r="Z11" s="211" t="s">
        <v>54</v>
      </c>
      <c r="AA11" s="213" t="s">
        <v>55</v>
      </c>
      <c r="AB11" s="210" t="s">
        <v>23</v>
      </c>
      <c r="AC11" s="71" t="s">
        <v>24</v>
      </c>
      <c r="AD11" s="71" t="s">
        <v>23</v>
      </c>
      <c r="AE11" s="71" t="s">
        <v>24</v>
      </c>
      <c r="AF11" s="71" t="s">
        <v>23</v>
      </c>
      <c r="AG11" s="75" t="s">
        <v>24</v>
      </c>
      <c r="AH11" s="243" t="s">
        <v>23</v>
      </c>
      <c r="AI11" s="244" t="s">
        <v>24</v>
      </c>
      <c r="AJ11" s="102" t="s">
        <v>23</v>
      </c>
      <c r="AK11" s="245" t="s">
        <v>24</v>
      </c>
    </row>
    <row r="12" spans="1:39" ht="135" x14ac:dyDescent="0.25">
      <c r="A12" s="71">
        <v>1</v>
      </c>
      <c r="B12" s="73" t="s">
        <v>234</v>
      </c>
      <c r="C12" s="99">
        <v>485.74</v>
      </c>
      <c r="D12" s="99" t="s">
        <v>255</v>
      </c>
      <c r="E12" s="99" t="s">
        <v>255</v>
      </c>
      <c r="F12" s="99" t="s">
        <v>255</v>
      </c>
      <c r="G12" s="99" t="s">
        <v>255</v>
      </c>
      <c r="H12" s="99" t="s">
        <v>255</v>
      </c>
      <c r="I12" s="99" t="s">
        <v>255</v>
      </c>
      <c r="J12" s="99" t="s">
        <v>255</v>
      </c>
      <c r="K12" s="99" t="s">
        <v>255</v>
      </c>
      <c r="L12" s="73" t="s">
        <v>255</v>
      </c>
      <c r="M12" s="99" t="s">
        <v>255</v>
      </c>
      <c r="N12" s="99">
        <v>457.9</v>
      </c>
      <c r="O12" s="99" t="s">
        <v>255</v>
      </c>
      <c r="P12" s="99" t="s">
        <v>255</v>
      </c>
      <c r="Q12" s="100" t="s">
        <v>255</v>
      </c>
      <c r="R12" s="99" t="s">
        <v>255</v>
      </c>
      <c r="S12" s="99" t="s">
        <v>255</v>
      </c>
      <c r="T12" s="99" t="s">
        <v>255</v>
      </c>
      <c r="U12" s="99" t="s">
        <v>255</v>
      </c>
      <c r="V12" s="100" t="s">
        <v>255</v>
      </c>
      <c r="W12" s="101" t="s">
        <v>255</v>
      </c>
      <c r="X12" s="99" t="s">
        <v>255</v>
      </c>
      <c r="Y12" s="99" t="s">
        <v>255</v>
      </c>
      <c r="Z12" s="99" t="s">
        <v>255</v>
      </c>
      <c r="AA12" s="213" t="s">
        <v>255</v>
      </c>
      <c r="AB12" s="210" t="s">
        <v>235</v>
      </c>
      <c r="AC12" s="73" t="s">
        <v>255</v>
      </c>
      <c r="AD12" s="73" t="s">
        <v>255</v>
      </c>
      <c r="AE12" s="73" t="s">
        <v>255</v>
      </c>
      <c r="AF12" s="73" t="s">
        <v>255</v>
      </c>
      <c r="AG12" s="75" t="s">
        <v>235</v>
      </c>
      <c r="AH12" s="243" t="s">
        <v>255</v>
      </c>
      <c r="AI12" s="244" t="s">
        <v>255</v>
      </c>
      <c r="AJ12" s="102" t="s">
        <v>255</v>
      </c>
      <c r="AK12" s="245" t="s">
        <v>255</v>
      </c>
      <c r="AL12" s="95"/>
      <c r="AM12" s="95"/>
    </row>
    <row r="13" spans="1:39" ht="150" x14ac:dyDescent="0.25">
      <c r="A13" s="71">
        <f>A12+1</f>
        <v>2</v>
      </c>
      <c r="B13" s="73" t="s">
        <v>236</v>
      </c>
      <c r="C13" s="73" t="s">
        <v>255</v>
      </c>
      <c r="D13" s="73" t="s">
        <v>255</v>
      </c>
      <c r="E13" s="73" t="s">
        <v>255</v>
      </c>
      <c r="F13" s="73" t="s">
        <v>255</v>
      </c>
      <c r="G13" s="73" t="s">
        <v>255</v>
      </c>
      <c r="H13" s="99">
        <v>1147.23</v>
      </c>
      <c r="I13" s="73" t="s">
        <v>255</v>
      </c>
      <c r="J13" s="73" t="s">
        <v>255</v>
      </c>
      <c r="K13" s="73" t="s">
        <v>255</v>
      </c>
      <c r="L13" s="73" t="s">
        <v>255</v>
      </c>
      <c r="M13" s="73" t="s">
        <v>255</v>
      </c>
      <c r="N13" s="73" t="s">
        <v>255</v>
      </c>
      <c r="O13" s="73" t="s">
        <v>255</v>
      </c>
      <c r="P13" s="73" t="s">
        <v>255</v>
      </c>
      <c r="Q13" s="75" t="s">
        <v>255</v>
      </c>
      <c r="R13" s="211" t="s">
        <v>255</v>
      </c>
      <c r="S13" s="211" t="s">
        <v>255</v>
      </c>
      <c r="T13" s="211" t="s">
        <v>255</v>
      </c>
      <c r="U13" s="211" t="s">
        <v>255</v>
      </c>
      <c r="V13" s="212" t="s">
        <v>255</v>
      </c>
      <c r="W13" s="102" t="s">
        <v>255</v>
      </c>
      <c r="X13" s="211" t="s">
        <v>255</v>
      </c>
      <c r="Y13" s="211" t="s">
        <v>255</v>
      </c>
      <c r="Z13" s="211" t="s">
        <v>255</v>
      </c>
      <c r="AA13" s="213" t="s">
        <v>255</v>
      </c>
      <c r="AB13" s="210" t="s">
        <v>255</v>
      </c>
      <c r="AC13" s="73" t="s">
        <v>255</v>
      </c>
      <c r="AD13" s="73" t="s">
        <v>235</v>
      </c>
      <c r="AE13" s="73" t="s">
        <v>255</v>
      </c>
      <c r="AF13" s="73" t="s">
        <v>255</v>
      </c>
      <c r="AG13" s="75" t="s">
        <v>255</v>
      </c>
      <c r="AH13" s="243" t="s">
        <v>255</v>
      </c>
      <c r="AI13" s="244" t="s">
        <v>255</v>
      </c>
      <c r="AJ13" s="102" t="s">
        <v>255</v>
      </c>
      <c r="AK13" s="245" t="s">
        <v>255</v>
      </c>
      <c r="AL13" s="95"/>
      <c r="AM13" s="95"/>
    </row>
    <row r="14" spans="1:39" ht="135" x14ac:dyDescent="0.25">
      <c r="A14" s="71">
        <f t="shared" ref="A14:A31" si="0">A13+1</f>
        <v>3</v>
      </c>
      <c r="B14" s="73" t="s">
        <v>237</v>
      </c>
      <c r="C14" s="73" t="s">
        <v>255</v>
      </c>
      <c r="D14" s="73" t="s">
        <v>255</v>
      </c>
      <c r="E14" s="73" t="s">
        <v>255</v>
      </c>
      <c r="F14" s="73" t="s">
        <v>255</v>
      </c>
      <c r="G14" s="73" t="s">
        <v>255</v>
      </c>
      <c r="H14" s="73" t="s">
        <v>255</v>
      </c>
      <c r="I14" s="73" t="s">
        <v>255</v>
      </c>
      <c r="J14" s="73" t="s">
        <v>255</v>
      </c>
      <c r="K14" s="73" t="s">
        <v>255</v>
      </c>
      <c r="L14" s="73" t="s">
        <v>255</v>
      </c>
      <c r="M14" s="99">
        <v>1193.1199999999999</v>
      </c>
      <c r="N14" s="99">
        <v>259.79000000000002</v>
      </c>
      <c r="O14" s="73" t="s">
        <v>255</v>
      </c>
      <c r="P14" s="73" t="s">
        <v>255</v>
      </c>
      <c r="Q14" s="75" t="s">
        <v>255</v>
      </c>
      <c r="R14" s="211" t="s">
        <v>255</v>
      </c>
      <c r="S14" s="211" t="s">
        <v>255</v>
      </c>
      <c r="T14" s="211" t="s">
        <v>255</v>
      </c>
      <c r="U14" s="211" t="s">
        <v>255</v>
      </c>
      <c r="V14" s="212" t="s">
        <v>255</v>
      </c>
      <c r="W14" s="102" t="s">
        <v>255</v>
      </c>
      <c r="X14" s="211" t="s">
        <v>255</v>
      </c>
      <c r="Y14" s="211" t="s">
        <v>255</v>
      </c>
      <c r="Z14" s="211" t="s">
        <v>255</v>
      </c>
      <c r="AA14" s="213" t="s">
        <v>255</v>
      </c>
      <c r="AB14" s="210" t="s">
        <v>255</v>
      </c>
      <c r="AC14" s="73" t="s">
        <v>255</v>
      </c>
      <c r="AD14" s="73" t="s">
        <v>255</v>
      </c>
      <c r="AE14" s="73" t="s">
        <v>255</v>
      </c>
      <c r="AF14" s="73" t="s">
        <v>235</v>
      </c>
      <c r="AG14" s="75" t="s">
        <v>235</v>
      </c>
      <c r="AH14" s="243" t="s">
        <v>255</v>
      </c>
      <c r="AI14" s="244" t="s">
        <v>255</v>
      </c>
      <c r="AJ14" s="102" t="s">
        <v>255</v>
      </c>
      <c r="AK14" s="245" t="s">
        <v>255</v>
      </c>
      <c r="AL14" s="95"/>
      <c r="AM14" s="95"/>
    </row>
    <row r="15" spans="1:39" ht="135" x14ac:dyDescent="0.25">
      <c r="A15" s="71">
        <f t="shared" si="0"/>
        <v>4</v>
      </c>
      <c r="B15" s="73" t="s">
        <v>238</v>
      </c>
      <c r="C15" s="73" t="s">
        <v>255</v>
      </c>
      <c r="D15" s="73" t="s">
        <v>255</v>
      </c>
      <c r="E15" s="73" t="s">
        <v>255</v>
      </c>
      <c r="F15" s="73" t="s">
        <v>255</v>
      </c>
      <c r="G15" s="73" t="s">
        <v>255</v>
      </c>
      <c r="H15" s="73" t="s">
        <v>255</v>
      </c>
      <c r="I15" s="73" t="s">
        <v>255</v>
      </c>
      <c r="J15" s="73" t="s">
        <v>255</v>
      </c>
      <c r="K15" s="73" t="s">
        <v>255</v>
      </c>
      <c r="L15" s="73" t="s">
        <v>255</v>
      </c>
      <c r="M15" s="73" t="s">
        <v>255</v>
      </c>
      <c r="N15" s="73" t="s">
        <v>255</v>
      </c>
      <c r="O15" s="73" t="s">
        <v>255</v>
      </c>
      <c r="P15" s="73" t="s">
        <v>255</v>
      </c>
      <c r="Q15" s="75" t="s">
        <v>255</v>
      </c>
      <c r="R15" s="99">
        <v>1240.8499999999999</v>
      </c>
      <c r="S15" s="211" t="s">
        <v>255</v>
      </c>
      <c r="T15" s="211" t="s">
        <v>255</v>
      </c>
      <c r="U15" s="211" t="s">
        <v>255</v>
      </c>
      <c r="V15" s="212" t="s">
        <v>255</v>
      </c>
      <c r="W15" s="102" t="s">
        <v>255</v>
      </c>
      <c r="X15" s="99" t="s">
        <v>255</v>
      </c>
      <c r="Y15" s="211" t="s">
        <v>255</v>
      </c>
      <c r="Z15" s="211" t="s">
        <v>255</v>
      </c>
      <c r="AA15" s="213" t="s">
        <v>255</v>
      </c>
      <c r="AB15" s="210" t="s">
        <v>255</v>
      </c>
      <c r="AC15" s="73" t="s">
        <v>255</v>
      </c>
      <c r="AD15" s="73" t="s">
        <v>255</v>
      </c>
      <c r="AE15" s="73" t="s">
        <v>255</v>
      </c>
      <c r="AF15" s="73" t="s">
        <v>255</v>
      </c>
      <c r="AG15" s="75" t="s">
        <v>255</v>
      </c>
      <c r="AH15" s="243" t="s">
        <v>235</v>
      </c>
      <c r="AI15" s="244" t="s">
        <v>255</v>
      </c>
      <c r="AJ15" s="102" t="s">
        <v>255</v>
      </c>
      <c r="AK15" s="245" t="s">
        <v>255</v>
      </c>
      <c r="AL15" s="95"/>
      <c r="AM15" s="95"/>
    </row>
    <row r="16" spans="1:39" ht="135" x14ac:dyDescent="0.25">
      <c r="A16" s="71">
        <f t="shared" si="0"/>
        <v>5</v>
      </c>
      <c r="B16" s="73" t="s">
        <v>239</v>
      </c>
      <c r="C16" s="73" t="s">
        <v>255</v>
      </c>
      <c r="D16" s="73" t="s">
        <v>255</v>
      </c>
      <c r="E16" s="73" t="s">
        <v>255</v>
      </c>
      <c r="F16" s="73" t="s">
        <v>255</v>
      </c>
      <c r="G16" s="73" t="s">
        <v>255</v>
      </c>
      <c r="H16" s="73" t="s">
        <v>255</v>
      </c>
      <c r="I16" s="73" t="s">
        <v>255</v>
      </c>
      <c r="J16" s="73" t="s">
        <v>255</v>
      </c>
      <c r="K16" s="73" t="s">
        <v>255</v>
      </c>
      <c r="L16" s="73" t="s">
        <v>255</v>
      </c>
      <c r="M16" s="73" t="s">
        <v>255</v>
      </c>
      <c r="N16" s="73" t="s">
        <v>255</v>
      </c>
      <c r="O16" s="73" t="s">
        <v>255</v>
      </c>
      <c r="P16" s="73" t="s">
        <v>255</v>
      </c>
      <c r="Q16" s="75" t="s">
        <v>255</v>
      </c>
      <c r="R16" s="99">
        <v>1240.8499999999999</v>
      </c>
      <c r="S16" s="211" t="s">
        <v>255</v>
      </c>
      <c r="T16" s="211" t="s">
        <v>255</v>
      </c>
      <c r="U16" s="211" t="s">
        <v>255</v>
      </c>
      <c r="V16" s="212" t="s">
        <v>255</v>
      </c>
      <c r="W16" s="102" t="s">
        <v>255</v>
      </c>
      <c r="X16" s="99" t="s">
        <v>255</v>
      </c>
      <c r="Y16" s="211" t="s">
        <v>255</v>
      </c>
      <c r="Z16" s="211" t="s">
        <v>255</v>
      </c>
      <c r="AA16" s="213" t="s">
        <v>255</v>
      </c>
      <c r="AB16" s="210" t="s">
        <v>255</v>
      </c>
      <c r="AC16" s="73" t="s">
        <v>255</v>
      </c>
      <c r="AD16" s="73" t="s">
        <v>255</v>
      </c>
      <c r="AE16" s="73" t="s">
        <v>255</v>
      </c>
      <c r="AF16" s="73" t="s">
        <v>255</v>
      </c>
      <c r="AG16" s="75" t="s">
        <v>255</v>
      </c>
      <c r="AH16" s="243" t="s">
        <v>235</v>
      </c>
      <c r="AI16" s="244" t="s">
        <v>255</v>
      </c>
      <c r="AJ16" s="102" t="s">
        <v>255</v>
      </c>
      <c r="AK16" s="245" t="s">
        <v>255</v>
      </c>
      <c r="AL16" s="95"/>
      <c r="AM16" s="95"/>
    </row>
    <row r="17" spans="1:39" ht="135" x14ac:dyDescent="0.25">
      <c r="A17" s="71">
        <f t="shared" si="0"/>
        <v>6</v>
      </c>
      <c r="B17" s="73" t="s">
        <v>240</v>
      </c>
      <c r="C17" s="73" t="s">
        <v>255</v>
      </c>
      <c r="D17" s="73" t="s">
        <v>255</v>
      </c>
      <c r="E17" s="73" t="s">
        <v>255</v>
      </c>
      <c r="F17" s="73" t="s">
        <v>255</v>
      </c>
      <c r="G17" s="73" t="s">
        <v>255</v>
      </c>
      <c r="H17" s="73" t="s">
        <v>255</v>
      </c>
      <c r="I17" s="73" t="s">
        <v>255</v>
      </c>
      <c r="J17" s="73" t="s">
        <v>255</v>
      </c>
      <c r="K17" s="73" t="s">
        <v>255</v>
      </c>
      <c r="L17" s="73" t="s">
        <v>255</v>
      </c>
      <c r="M17" s="73" t="s">
        <v>255</v>
      </c>
      <c r="N17" s="73" t="s">
        <v>255</v>
      </c>
      <c r="O17" s="73" t="s">
        <v>255</v>
      </c>
      <c r="P17" s="73" t="s">
        <v>255</v>
      </c>
      <c r="Q17" s="212" t="s">
        <v>255</v>
      </c>
      <c r="R17" s="99" t="s">
        <v>255</v>
      </c>
      <c r="S17" s="211" t="s">
        <v>255</v>
      </c>
      <c r="T17" s="211" t="s">
        <v>255</v>
      </c>
      <c r="U17" s="211" t="s">
        <v>255</v>
      </c>
      <c r="V17" s="212" t="s">
        <v>255</v>
      </c>
      <c r="W17" s="101">
        <v>1290.48</v>
      </c>
      <c r="X17" s="211" t="s">
        <v>255</v>
      </c>
      <c r="Y17" s="211" t="s">
        <v>255</v>
      </c>
      <c r="Z17" s="211" t="s">
        <v>255</v>
      </c>
      <c r="AA17" s="213" t="s">
        <v>255</v>
      </c>
      <c r="AB17" s="210" t="s">
        <v>255</v>
      </c>
      <c r="AC17" s="73" t="s">
        <v>255</v>
      </c>
      <c r="AD17" s="73" t="s">
        <v>255</v>
      </c>
      <c r="AE17" s="73" t="s">
        <v>255</v>
      </c>
      <c r="AF17" s="73" t="s">
        <v>255</v>
      </c>
      <c r="AG17" s="244" t="s">
        <v>255</v>
      </c>
      <c r="AH17" s="243" t="s">
        <v>255</v>
      </c>
      <c r="AI17" s="244" t="s">
        <v>255</v>
      </c>
      <c r="AJ17" s="102" t="s">
        <v>235</v>
      </c>
      <c r="AK17" s="245" t="s">
        <v>255</v>
      </c>
      <c r="AL17" s="95"/>
      <c r="AM17" s="95"/>
    </row>
    <row r="18" spans="1:39" ht="135" x14ac:dyDescent="0.25">
      <c r="A18" s="71">
        <f t="shared" si="0"/>
        <v>7</v>
      </c>
      <c r="B18" s="73" t="s">
        <v>241</v>
      </c>
      <c r="C18" s="73" t="s">
        <v>255</v>
      </c>
      <c r="D18" s="73" t="s">
        <v>255</v>
      </c>
      <c r="E18" s="73" t="s">
        <v>255</v>
      </c>
      <c r="F18" s="73" t="s">
        <v>255</v>
      </c>
      <c r="G18" s="73" t="s">
        <v>255</v>
      </c>
      <c r="H18" s="73" t="s">
        <v>255</v>
      </c>
      <c r="I18" s="73" t="s">
        <v>255</v>
      </c>
      <c r="J18" s="73" t="s">
        <v>255</v>
      </c>
      <c r="K18" s="73" t="s">
        <v>255</v>
      </c>
      <c r="L18" s="73" t="s">
        <v>255</v>
      </c>
      <c r="M18" s="73" t="s">
        <v>255</v>
      </c>
      <c r="N18" s="73" t="s">
        <v>255</v>
      </c>
      <c r="O18" s="73" t="s">
        <v>255</v>
      </c>
      <c r="P18" s="73" t="s">
        <v>255</v>
      </c>
      <c r="Q18" s="212" t="s">
        <v>255</v>
      </c>
      <c r="R18" s="99" t="s">
        <v>255</v>
      </c>
      <c r="S18" s="211" t="s">
        <v>255</v>
      </c>
      <c r="T18" s="211" t="s">
        <v>255</v>
      </c>
      <c r="U18" s="211" t="s">
        <v>255</v>
      </c>
      <c r="V18" s="212" t="s">
        <v>255</v>
      </c>
      <c r="W18" s="101">
        <v>1290.48</v>
      </c>
      <c r="X18" s="211" t="s">
        <v>255</v>
      </c>
      <c r="Y18" s="211" t="s">
        <v>255</v>
      </c>
      <c r="Z18" s="211" t="s">
        <v>255</v>
      </c>
      <c r="AA18" s="213" t="s">
        <v>255</v>
      </c>
      <c r="AB18" s="210" t="s">
        <v>255</v>
      </c>
      <c r="AC18" s="73" t="s">
        <v>255</v>
      </c>
      <c r="AD18" s="73" t="s">
        <v>255</v>
      </c>
      <c r="AE18" s="73" t="s">
        <v>255</v>
      </c>
      <c r="AF18" s="73" t="s">
        <v>255</v>
      </c>
      <c r="AG18" s="244" t="s">
        <v>255</v>
      </c>
      <c r="AH18" s="243" t="s">
        <v>255</v>
      </c>
      <c r="AI18" s="244" t="s">
        <v>255</v>
      </c>
      <c r="AJ18" s="102" t="s">
        <v>235</v>
      </c>
      <c r="AK18" s="245" t="s">
        <v>255</v>
      </c>
      <c r="AL18" s="95"/>
      <c r="AM18" s="95"/>
    </row>
    <row r="19" spans="1:39" ht="135" x14ac:dyDescent="0.25">
      <c r="A19" s="73">
        <f t="shared" si="0"/>
        <v>8</v>
      </c>
      <c r="B19" s="73" t="s">
        <v>242</v>
      </c>
      <c r="C19" s="73" t="s">
        <v>255</v>
      </c>
      <c r="D19" s="73" t="s">
        <v>255</v>
      </c>
      <c r="E19" s="73" t="s">
        <v>255</v>
      </c>
      <c r="F19" s="73" t="s">
        <v>255</v>
      </c>
      <c r="G19" s="73" t="s">
        <v>255</v>
      </c>
      <c r="H19" s="73" t="s">
        <v>255</v>
      </c>
      <c r="I19" s="73" t="s">
        <v>255</v>
      </c>
      <c r="J19" s="73" t="s">
        <v>255</v>
      </c>
      <c r="K19" s="73" t="s">
        <v>255</v>
      </c>
      <c r="L19" s="73" t="s">
        <v>255</v>
      </c>
      <c r="M19" s="73" t="s">
        <v>255</v>
      </c>
      <c r="N19" s="73" t="s">
        <v>255</v>
      </c>
      <c r="O19" s="73" t="s">
        <v>255</v>
      </c>
      <c r="P19" s="73" t="s">
        <v>255</v>
      </c>
      <c r="Q19" s="212" t="s">
        <v>255</v>
      </c>
      <c r="R19" s="99" t="s">
        <v>255</v>
      </c>
      <c r="S19" s="211" t="s">
        <v>255</v>
      </c>
      <c r="T19" s="211" t="s">
        <v>255</v>
      </c>
      <c r="U19" s="211" t="s">
        <v>255</v>
      </c>
      <c r="V19" s="212" t="s">
        <v>255</v>
      </c>
      <c r="W19" s="101">
        <v>1290.48</v>
      </c>
      <c r="X19" s="211" t="s">
        <v>255</v>
      </c>
      <c r="Y19" s="211" t="s">
        <v>255</v>
      </c>
      <c r="Z19" s="211" t="s">
        <v>255</v>
      </c>
      <c r="AA19" s="213" t="s">
        <v>255</v>
      </c>
      <c r="AB19" s="210" t="s">
        <v>255</v>
      </c>
      <c r="AC19" s="73" t="s">
        <v>255</v>
      </c>
      <c r="AD19" s="73" t="s">
        <v>255</v>
      </c>
      <c r="AE19" s="73" t="s">
        <v>255</v>
      </c>
      <c r="AF19" s="73" t="s">
        <v>255</v>
      </c>
      <c r="AG19" s="244" t="s">
        <v>255</v>
      </c>
      <c r="AH19" s="243" t="s">
        <v>255</v>
      </c>
      <c r="AI19" s="244" t="s">
        <v>255</v>
      </c>
      <c r="AJ19" s="102" t="s">
        <v>235</v>
      </c>
      <c r="AK19" s="245" t="s">
        <v>255</v>
      </c>
      <c r="AL19" s="95"/>
      <c r="AM19" s="95"/>
    </row>
    <row r="20" spans="1:39" ht="150" x14ac:dyDescent="0.25">
      <c r="A20" s="73">
        <f t="shared" si="0"/>
        <v>9</v>
      </c>
      <c r="B20" s="73" t="s">
        <v>243</v>
      </c>
      <c r="C20" s="73" t="s">
        <v>255</v>
      </c>
      <c r="D20" s="73" t="s">
        <v>255</v>
      </c>
      <c r="E20" s="73" t="s">
        <v>255</v>
      </c>
      <c r="F20" s="73" t="s">
        <v>255</v>
      </c>
      <c r="G20" s="73" t="s">
        <v>255</v>
      </c>
      <c r="H20" s="73" t="s">
        <v>255</v>
      </c>
      <c r="I20" s="73" t="s">
        <v>255</v>
      </c>
      <c r="J20" s="73" t="s">
        <v>255</v>
      </c>
      <c r="K20" s="73" t="s">
        <v>255</v>
      </c>
      <c r="L20" s="73" t="s">
        <v>255</v>
      </c>
      <c r="M20" s="73" t="s">
        <v>255</v>
      </c>
      <c r="N20" s="73" t="s">
        <v>255</v>
      </c>
      <c r="O20" s="73" t="s">
        <v>255</v>
      </c>
      <c r="P20" s="73" t="s">
        <v>255</v>
      </c>
      <c r="Q20" s="212" t="s">
        <v>255</v>
      </c>
      <c r="R20" s="99" t="s">
        <v>255</v>
      </c>
      <c r="S20" s="211" t="s">
        <v>255</v>
      </c>
      <c r="T20" s="211" t="s">
        <v>255</v>
      </c>
      <c r="U20" s="211" t="s">
        <v>255</v>
      </c>
      <c r="V20" s="212" t="s">
        <v>255</v>
      </c>
      <c r="W20" s="101">
        <v>16099</v>
      </c>
      <c r="X20" s="211" t="s">
        <v>255</v>
      </c>
      <c r="Y20" s="211" t="s">
        <v>255</v>
      </c>
      <c r="Z20" s="211" t="s">
        <v>255</v>
      </c>
      <c r="AA20" s="213" t="s">
        <v>255</v>
      </c>
      <c r="AB20" s="210" t="s">
        <v>255</v>
      </c>
      <c r="AC20" s="73" t="s">
        <v>255</v>
      </c>
      <c r="AD20" s="73" t="s">
        <v>255</v>
      </c>
      <c r="AE20" s="73" t="s">
        <v>255</v>
      </c>
      <c r="AF20" s="73" t="s">
        <v>255</v>
      </c>
      <c r="AG20" s="244" t="s">
        <v>255</v>
      </c>
      <c r="AH20" s="243" t="s">
        <v>255</v>
      </c>
      <c r="AI20" s="244" t="s">
        <v>255</v>
      </c>
      <c r="AJ20" s="102" t="s">
        <v>245</v>
      </c>
      <c r="AK20" s="245" t="s">
        <v>255</v>
      </c>
      <c r="AL20" s="95"/>
      <c r="AM20" s="95"/>
    </row>
    <row r="21" spans="1:39" ht="180" x14ac:dyDescent="0.25">
      <c r="A21" s="71">
        <f t="shared" si="0"/>
        <v>10</v>
      </c>
      <c r="B21" s="73" t="s">
        <v>244</v>
      </c>
      <c r="C21" s="73" t="s">
        <v>255</v>
      </c>
      <c r="D21" s="73" t="s">
        <v>255</v>
      </c>
      <c r="E21" s="73" t="s">
        <v>255</v>
      </c>
      <c r="F21" s="73" t="s">
        <v>255</v>
      </c>
      <c r="G21" s="73" t="s">
        <v>255</v>
      </c>
      <c r="H21" s="73" t="s">
        <v>255</v>
      </c>
      <c r="I21" s="99">
        <v>289.56</v>
      </c>
      <c r="J21" s="73" t="s">
        <v>255</v>
      </c>
      <c r="K21" s="73" t="s">
        <v>255</v>
      </c>
      <c r="L21" s="73" t="s">
        <v>255</v>
      </c>
      <c r="M21" s="73" t="s">
        <v>255</v>
      </c>
      <c r="N21" s="99">
        <v>1041.55</v>
      </c>
      <c r="O21" s="73" t="s">
        <v>255</v>
      </c>
      <c r="P21" s="73" t="s">
        <v>255</v>
      </c>
      <c r="Q21" s="212" t="s">
        <v>255</v>
      </c>
      <c r="R21" s="99" t="s">
        <v>255</v>
      </c>
      <c r="S21" s="211" t="s">
        <v>255</v>
      </c>
      <c r="T21" s="211" t="s">
        <v>255</v>
      </c>
      <c r="U21" s="211" t="s">
        <v>255</v>
      </c>
      <c r="V21" s="212" t="s">
        <v>255</v>
      </c>
      <c r="W21" s="101">
        <v>7821.65</v>
      </c>
      <c r="X21" s="211" t="s">
        <v>255</v>
      </c>
      <c r="Y21" s="211" t="s">
        <v>255</v>
      </c>
      <c r="Z21" s="211" t="s">
        <v>255</v>
      </c>
      <c r="AA21" s="213" t="s">
        <v>255</v>
      </c>
      <c r="AB21" s="210" t="s">
        <v>255</v>
      </c>
      <c r="AC21" s="73" t="s">
        <v>255</v>
      </c>
      <c r="AD21" s="73" t="s">
        <v>255</v>
      </c>
      <c r="AE21" s="73" t="s">
        <v>245</v>
      </c>
      <c r="AF21" s="73" t="s">
        <v>255</v>
      </c>
      <c r="AG21" s="75" t="s">
        <v>245</v>
      </c>
      <c r="AH21" s="243" t="s">
        <v>255</v>
      </c>
      <c r="AI21" s="244" t="s">
        <v>255</v>
      </c>
      <c r="AJ21" s="102" t="s">
        <v>245</v>
      </c>
      <c r="AK21" s="245" t="s">
        <v>255</v>
      </c>
      <c r="AL21" s="95"/>
      <c r="AM21" s="95"/>
    </row>
    <row r="22" spans="1:39" ht="195" x14ac:dyDescent="0.25">
      <c r="A22" s="71">
        <f t="shared" si="0"/>
        <v>11</v>
      </c>
      <c r="B22" s="73" t="s">
        <v>246</v>
      </c>
      <c r="C22" s="73" t="s">
        <v>255</v>
      </c>
      <c r="D22" s="73" t="s">
        <v>255</v>
      </c>
      <c r="E22" s="73" t="s">
        <v>255</v>
      </c>
      <c r="F22" s="73" t="s">
        <v>255</v>
      </c>
      <c r="G22" s="73" t="s">
        <v>255</v>
      </c>
      <c r="H22" s="99">
        <v>14744.65</v>
      </c>
      <c r="I22" s="99" t="s">
        <v>255</v>
      </c>
      <c r="J22" s="73" t="s">
        <v>255</v>
      </c>
      <c r="K22" s="73" t="s">
        <v>255</v>
      </c>
      <c r="L22" s="73" t="s">
        <v>255</v>
      </c>
      <c r="M22" s="73" t="s">
        <v>255</v>
      </c>
      <c r="N22" s="99" t="s">
        <v>255</v>
      </c>
      <c r="O22" s="73" t="s">
        <v>255</v>
      </c>
      <c r="P22" s="73" t="s">
        <v>255</v>
      </c>
      <c r="Q22" s="212" t="s">
        <v>255</v>
      </c>
      <c r="R22" s="99" t="s">
        <v>255</v>
      </c>
      <c r="S22" s="211" t="s">
        <v>255</v>
      </c>
      <c r="T22" s="211" t="s">
        <v>255</v>
      </c>
      <c r="U22" s="211" t="s">
        <v>255</v>
      </c>
      <c r="V22" s="212" t="s">
        <v>255</v>
      </c>
      <c r="W22" s="101" t="s">
        <v>255</v>
      </c>
      <c r="X22" s="211" t="s">
        <v>255</v>
      </c>
      <c r="Y22" s="211" t="s">
        <v>255</v>
      </c>
      <c r="Z22" s="211" t="s">
        <v>255</v>
      </c>
      <c r="AA22" s="213" t="s">
        <v>255</v>
      </c>
      <c r="AB22" s="210" t="s">
        <v>255</v>
      </c>
      <c r="AC22" s="73" t="s">
        <v>255</v>
      </c>
      <c r="AD22" s="73" t="s">
        <v>245</v>
      </c>
      <c r="AE22" s="73" t="s">
        <v>255</v>
      </c>
      <c r="AF22" s="73" t="s">
        <v>255</v>
      </c>
      <c r="AG22" s="75" t="s">
        <v>255</v>
      </c>
      <c r="AH22" s="243" t="s">
        <v>255</v>
      </c>
      <c r="AI22" s="244" t="s">
        <v>255</v>
      </c>
      <c r="AJ22" s="102" t="s">
        <v>255</v>
      </c>
      <c r="AK22" s="245" t="s">
        <v>255</v>
      </c>
      <c r="AL22" s="95"/>
      <c r="AM22" s="95"/>
    </row>
    <row r="23" spans="1:39" ht="180" x14ac:dyDescent="0.25">
      <c r="A23" s="71">
        <f t="shared" si="0"/>
        <v>12</v>
      </c>
      <c r="B23" s="73" t="s">
        <v>247</v>
      </c>
      <c r="C23" s="99">
        <v>8790.64</v>
      </c>
      <c r="D23" s="99" t="s">
        <v>255</v>
      </c>
      <c r="E23" s="73" t="s">
        <v>255</v>
      </c>
      <c r="F23" s="73" t="s">
        <v>255</v>
      </c>
      <c r="G23" s="73" t="s">
        <v>255</v>
      </c>
      <c r="H23" s="73" t="s">
        <v>255</v>
      </c>
      <c r="I23" s="73">
        <v>3857.9</v>
      </c>
      <c r="J23" s="73" t="s">
        <v>255</v>
      </c>
      <c r="K23" s="73" t="s">
        <v>255</v>
      </c>
      <c r="L23" s="73" t="s">
        <v>255</v>
      </c>
      <c r="M23" s="73" t="s">
        <v>255</v>
      </c>
      <c r="N23" s="73" t="s">
        <v>255</v>
      </c>
      <c r="O23" s="73" t="s">
        <v>255</v>
      </c>
      <c r="P23" s="73" t="s">
        <v>255</v>
      </c>
      <c r="Q23" s="212" t="s">
        <v>255</v>
      </c>
      <c r="R23" s="99" t="s">
        <v>255</v>
      </c>
      <c r="S23" s="211">
        <v>3730.95</v>
      </c>
      <c r="T23" s="211" t="s">
        <v>255</v>
      </c>
      <c r="U23" s="211" t="s">
        <v>255</v>
      </c>
      <c r="V23" s="212" t="s">
        <v>255</v>
      </c>
      <c r="W23" s="101" t="s">
        <v>255</v>
      </c>
      <c r="X23" s="211" t="s">
        <v>255</v>
      </c>
      <c r="Y23" s="211" t="s">
        <v>255</v>
      </c>
      <c r="Z23" s="211" t="s">
        <v>255</v>
      </c>
      <c r="AA23" s="213" t="s">
        <v>255</v>
      </c>
      <c r="AB23" s="210" t="s">
        <v>245</v>
      </c>
      <c r="AC23" s="73" t="s">
        <v>255</v>
      </c>
      <c r="AD23" s="73" t="s">
        <v>255</v>
      </c>
      <c r="AE23" s="73" t="s">
        <v>245</v>
      </c>
      <c r="AF23" s="73" t="s">
        <v>255</v>
      </c>
      <c r="AG23" s="75" t="s">
        <v>255</v>
      </c>
      <c r="AH23" s="243" t="s">
        <v>255</v>
      </c>
      <c r="AI23" s="244" t="s">
        <v>245</v>
      </c>
      <c r="AJ23" s="102" t="s">
        <v>255</v>
      </c>
      <c r="AK23" s="245" t="s">
        <v>255</v>
      </c>
      <c r="AL23" s="95"/>
      <c r="AM23" s="95"/>
    </row>
    <row r="24" spans="1:39" ht="180" x14ac:dyDescent="0.25">
      <c r="A24" s="71">
        <f t="shared" si="0"/>
        <v>13</v>
      </c>
      <c r="B24" s="73" t="s">
        <v>248</v>
      </c>
      <c r="C24" s="99" t="s">
        <v>255</v>
      </c>
      <c r="D24" s="99" t="s">
        <v>255</v>
      </c>
      <c r="E24" s="73" t="s">
        <v>255</v>
      </c>
      <c r="F24" s="73" t="s">
        <v>255</v>
      </c>
      <c r="G24" s="73" t="s">
        <v>255</v>
      </c>
      <c r="H24" s="73" t="s">
        <v>255</v>
      </c>
      <c r="I24" s="73" t="s">
        <v>255</v>
      </c>
      <c r="J24" s="73" t="s">
        <v>255</v>
      </c>
      <c r="K24" s="73" t="s">
        <v>255</v>
      </c>
      <c r="L24" s="73" t="s">
        <v>255</v>
      </c>
      <c r="M24" s="73" t="s">
        <v>255</v>
      </c>
      <c r="N24" s="73" t="s">
        <v>255</v>
      </c>
      <c r="O24" s="73" t="s">
        <v>255</v>
      </c>
      <c r="P24" s="73" t="s">
        <v>255</v>
      </c>
      <c r="Q24" s="212" t="s">
        <v>255</v>
      </c>
      <c r="R24" s="99">
        <v>12121.67</v>
      </c>
      <c r="S24" s="99" t="s">
        <v>255</v>
      </c>
      <c r="T24" s="211" t="s">
        <v>255</v>
      </c>
      <c r="U24" s="211" t="s">
        <v>255</v>
      </c>
      <c r="V24" s="212" t="s">
        <v>255</v>
      </c>
      <c r="W24" s="101" t="s">
        <v>255</v>
      </c>
      <c r="X24" s="211" t="s">
        <v>255</v>
      </c>
      <c r="Y24" s="211" t="s">
        <v>255</v>
      </c>
      <c r="Z24" s="211" t="s">
        <v>255</v>
      </c>
      <c r="AA24" s="213" t="s">
        <v>255</v>
      </c>
      <c r="AB24" s="210" t="s">
        <v>255</v>
      </c>
      <c r="AC24" s="73" t="s">
        <v>255</v>
      </c>
      <c r="AD24" s="73" t="s">
        <v>255</v>
      </c>
      <c r="AE24" s="73" t="s">
        <v>255</v>
      </c>
      <c r="AF24" s="73" t="s">
        <v>255</v>
      </c>
      <c r="AG24" s="75" t="s">
        <v>255</v>
      </c>
      <c r="AH24" s="243" t="s">
        <v>245</v>
      </c>
      <c r="AI24" s="244" t="s">
        <v>255</v>
      </c>
      <c r="AJ24" s="102" t="s">
        <v>255</v>
      </c>
      <c r="AK24" s="245" t="s">
        <v>255</v>
      </c>
      <c r="AL24" s="95"/>
      <c r="AM24" s="95"/>
    </row>
    <row r="25" spans="1:39" ht="165" x14ac:dyDescent="0.25">
      <c r="A25" s="71">
        <f t="shared" si="0"/>
        <v>14</v>
      </c>
      <c r="B25" s="73" t="s">
        <v>249</v>
      </c>
      <c r="C25" s="99" t="s">
        <v>255</v>
      </c>
      <c r="D25" s="99" t="s">
        <v>255</v>
      </c>
      <c r="E25" s="73" t="s">
        <v>255</v>
      </c>
      <c r="F25" s="73" t="s">
        <v>255</v>
      </c>
      <c r="G25" s="73" t="s">
        <v>255</v>
      </c>
      <c r="H25" s="73" t="s">
        <v>255</v>
      </c>
      <c r="I25" s="73" t="s">
        <v>255</v>
      </c>
      <c r="J25" s="73" t="s">
        <v>255</v>
      </c>
      <c r="K25" s="73" t="s">
        <v>255</v>
      </c>
      <c r="L25" s="73" t="s">
        <v>255</v>
      </c>
      <c r="M25" s="99">
        <v>24216.6</v>
      </c>
      <c r="N25" s="99" t="s">
        <v>255</v>
      </c>
      <c r="O25" s="73" t="s">
        <v>255</v>
      </c>
      <c r="P25" s="73" t="s">
        <v>255</v>
      </c>
      <c r="Q25" s="212" t="s">
        <v>255</v>
      </c>
      <c r="R25" s="99" t="s">
        <v>255</v>
      </c>
      <c r="S25" s="99" t="s">
        <v>255</v>
      </c>
      <c r="T25" s="211" t="s">
        <v>255</v>
      </c>
      <c r="U25" s="211" t="s">
        <v>255</v>
      </c>
      <c r="V25" s="212" t="s">
        <v>255</v>
      </c>
      <c r="W25" s="101" t="s">
        <v>255</v>
      </c>
      <c r="X25" s="211" t="s">
        <v>255</v>
      </c>
      <c r="Y25" s="211" t="s">
        <v>255</v>
      </c>
      <c r="Z25" s="211" t="s">
        <v>255</v>
      </c>
      <c r="AA25" s="213" t="s">
        <v>255</v>
      </c>
      <c r="AB25" s="210" t="s">
        <v>255</v>
      </c>
      <c r="AC25" s="73" t="s">
        <v>255</v>
      </c>
      <c r="AD25" s="73" t="s">
        <v>255</v>
      </c>
      <c r="AE25" s="73" t="s">
        <v>255</v>
      </c>
      <c r="AF25" s="73" t="s">
        <v>245</v>
      </c>
      <c r="AG25" s="75" t="s">
        <v>255</v>
      </c>
      <c r="AH25" s="243" t="s">
        <v>255</v>
      </c>
      <c r="AI25" s="244" t="s">
        <v>255</v>
      </c>
      <c r="AJ25" s="102" t="s">
        <v>255</v>
      </c>
      <c r="AK25" s="245" t="s">
        <v>255</v>
      </c>
      <c r="AL25" s="95"/>
      <c r="AM25" s="95"/>
    </row>
    <row r="26" spans="1:39" ht="105" x14ac:dyDescent="0.25">
      <c r="A26" s="71">
        <f t="shared" si="0"/>
        <v>15</v>
      </c>
      <c r="B26" s="73" t="s">
        <v>250</v>
      </c>
      <c r="C26" s="99">
        <v>4285.57</v>
      </c>
      <c r="D26" s="99" t="s">
        <v>255</v>
      </c>
      <c r="E26" s="73" t="s">
        <v>255</v>
      </c>
      <c r="F26" s="73" t="s">
        <v>255</v>
      </c>
      <c r="G26" s="73" t="s">
        <v>255</v>
      </c>
      <c r="H26" s="73" t="s">
        <v>255</v>
      </c>
      <c r="I26" s="73" t="s">
        <v>255</v>
      </c>
      <c r="J26" s="73" t="s">
        <v>255</v>
      </c>
      <c r="K26" s="73" t="s">
        <v>255</v>
      </c>
      <c r="L26" s="73" t="s">
        <v>255</v>
      </c>
      <c r="M26" s="99" t="s">
        <v>255</v>
      </c>
      <c r="N26" s="99" t="s">
        <v>255</v>
      </c>
      <c r="O26" s="73" t="s">
        <v>255</v>
      </c>
      <c r="P26" s="73" t="s">
        <v>255</v>
      </c>
      <c r="Q26" s="212" t="s">
        <v>255</v>
      </c>
      <c r="R26" s="99" t="s">
        <v>255</v>
      </c>
      <c r="S26" s="99" t="s">
        <v>255</v>
      </c>
      <c r="T26" s="211" t="s">
        <v>255</v>
      </c>
      <c r="U26" s="211" t="s">
        <v>255</v>
      </c>
      <c r="V26" s="212" t="s">
        <v>255</v>
      </c>
      <c r="W26" s="101" t="s">
        <v>255</v>
      </c>
      <c r="X26" s="211" t="s">
        <v>255</v>
      </c>
      <c r="Y26" s="211" t="s">
        <v>255</v>
      </c>
      <c r="Z26" s="211" t="s">
        <v>255</v>
      </c>
      <c r="AA26" s="213" t="s">
        <v>255</v>
      </c>
      <c r="AB26" s="210" t="s">
        <v>245</v>
      </c>
      <c r="AC26" s="73" t="s">
        <v>255</v>
      </c>
      <c r="AD26" s="73" t="s">
        <v>255</v>
      </c>
      <c r="AE26" s="73" t="s">
        <v>255</v>
      </c>
      <c r="AF26" s="73" t="s">
        <v>255</v>
      </c>
      <c r="AG26" s="75" t="s">
        <v>255</v>
      </c>
      <c r="AH26" s="243" t="s">
        <v>255</v>
      </c>
      <c r="AI26" s="244" t="s">
        <v>255</v>
      </c>
      <c r="AJ26" s="102" t="s">
        <v>255</v>
      </c>
      <c r="AK26" s="245" t="s">
        <v>255</v>
      </c>
      <c r="AL26" s="95"/>
      <c r="AM26" s="95"/>
    </row>
    <row r="27" spans="1:39" ht="105" x14ac:dyDescent="0.25">
      <c r="A27" s="71">
        <f t="shared" si="0"/>
        <v>16</v>
      </c>
      <c r="B27" s="73" t="s">
        <v>250</v>
      </c>
      <c r="C27" s="99" t="s">
        <v>255</v>
      </c>
      <c r="D27" s="99" t="s">
        <v>255</v>
      </c>
      <c r="E27" s="99" t="s">
        <v>255</v>
      </c>
      <c r="F27" s="99" t="s">
        <v>255</v>
      </c>
      <c r="G27" s="99" t="s">
        <v>255</v>
      </c>
      <c r="H27" s="99">
        <v>4456.99</v>
      </c>
      <c r="I27" s="73" t="s">
        <v>255</v>
      </c>
      <c r="J27" s="73" t="s">
        <v>255</v>
      </c>
      <c r="K27" s="73" t="s">
        <v>255</v>
      </c>
      <c r="L27" s="73" t="s">
        <v>255</v>
      </c>
      <c r="M27" s="99" t="s">
        <v>255</v>
      </c>
      <c r="N27" s="99" t="s">
        <v>255</v>
      </c>
      <c r="O27" s="73" t="s">
        <v>255</v>
      </c>
      <c r="P27" s="73" t="s">
        <v>255</v>
      </c>
      <c r="Q27" s="212" t="s">
        <v>255</v>
      </c>
      <c r="R27" s="99" t="s">
        <v>255</v>
      </c>
      <c r="S27" s="99" t="s">
        <v>255</v>
      </c>
      <c r="T27" s="211" t="s">
        <v>255</v>
      </c>
      <c r="U27" s="211" t="s">
        <v>255</v>
      </c>
      <c r="V27" s="212" t="s">
        <v>255</v>
      </c>
      <c r="W27" s="101" t="s">
        <v>255</v>
      </c>
      <c r="X27" s="211" t="s">
        <v>255</v>
      </c>
      <c r="Y27" s="211" t="s">
        <v>255</v>
      </c>
      <c r="Z27" s="211" t="s">
        <v>255</v>
      </c>
      <c r="AA27" s="213" t="s">
        <v>255</v>
      </c>
      <c r="AB27" s="13" t="s">
        <v>255</v>
      </c>
      <c r="AC27" s="73" t="s">
        <v>255</v>
      </c>
      <c r="AD27" s="73" t="s">
        <v>245</v>
      </c>
      <c r="AE27" s="73" t="s">
        <v>255</v>
      </c>
      <c r="AF27" s="73" t="s">
        <v>255</v>
      </c>
      <c r="AG27" s="75" t="s">
        <v>255</v>
      </c>
      <c r="AH27" s="243" t="s">
        <v>255</v>
      </c>
      <c r="AI27" s="244" t="s">
        <v>255</v>
      </c>
      <c r="AJ27" s="102" t="s">
        <v>255</v>
      </c>
      <c r="AK27" s="245" t="s">
        <v>255</v>
      </c>
      <c r="AL27" s="95"/>
      <c r="AM27" s="95"/>
    </row>
    <row r="28" spans="1:39" ht="60" x14ac:dyDescent="0.25">
      <c r="A28" s="71">
        <f t="shared" si="0"/>
        <v>17</v>
      </c>
      <c r="B28" s="73" t="s">
        <v>251</v>
      </c>
      <c r="C28" s="99" t="s">
        <v>255</v>
      </c>
      <c r="D28" s="99" t="s">
        <v>255</v>
      </c>
      <c r="E28" s="99" t="s">
        <v>255</v>
      </c>
      <c r="F28" s="99" t="s">
        <v>255</v>
      </c>
      <c r="G28" s="99" t="s">
        <v>255</v>
      </c>
      <c r="H28" s="99">
        <v>409.98</v>
      </c>
      <c r="I28" s="99">
        <v>395</v>
      </c>
      <c r="J28" s="73" t="s">
        <v>255</v>
      </c>
      <c r="K28" s="73" t="s">
        <v>255</v>
      </c>
      <c r="L28" s="73" t="s">
        <v>255</v>
      </c>
      <c r="M28" s="99" t="s">
        <v>255</v>
      </c>
      <c r="N28" s="99" t="s">
        <v>255</v>
      </c>
      <c r="O28" s="73" t="s">
        <v>255</v>
      </c>
      <c r="P28" s="73" t="s">
        <v>255</v>
      </c>
      <c r="Q28" s="212" t="s">
        <v>255</v>
      </c>
      <c r="R28" s="99" t="s">
        <v>255</v>
      </c>
      <c r="S28" s="99" t="s">
        <v>255</v>
      </c>
      <c r="T28" s="211" t="s">
        <v>255</v>
      </c>
      <c r="U28" s="211" t="s">
        <v>255</v>
      </c>
      <c r="V28" s="212" t="s">
        <v>255</v>
      </c>
      <c r="W28" s="101" t="s">
        <v>255</v>
      </c>
      <c r="X28" s="211" t="s">
        <v>255</v>
      </c>
      <c r="Y28" s="211" t="s">
        <v>255</v>
      </c>
      <c r="Z28" s="211" t="s">
        <v>255</v>
      </c>
      <c r="AA28" s="213" t="s">
        <v>255</v>
      </c>
      <c r="AB28" s="95" t="s">
        <v>255</v>
      </c>
      <c r="AC28" s="73" t="s">
        <v>255</v>
      </c>
      <c r="AD28" s="73" t="s">
        <v>245</v>
      </c>
      <c r="AE28" s="73" t="s">
        <v>245</v>
      </c>
      <c r="AF28" s="73" t="s">
        <v>255</v>
      </c>
      <c r="AG28" s="75" t="s">
        <v>255</v>
      </c>
      <c r="AH28" s="243" t="s">
        <v>255</v>
      </c>
      <c r="AI28" s="244" t="s">
        <v>255</v>
      </c>
      <c r="AJ28" s="102" t="s">
        <v>255</v>
      </c>
      <c r="AK28" s="245" t="s">
        <v>255</v>
      </c>
      <c r="AL28" s="95"/>
      <c r="AM28" s="95"/>
    </row>
    <row r="29" spans="1:39" ht="60" x14ac:dyDescent="0.25">
      <c r="A29" s="71">
        <f t="shared" si="0"/>
        <v>18</v>
      </c>
      <c r="B29" s="73" t="s">
        <v>252</v>
      </c>
      <c r="C29" s="99" t="s">
        <v>255</v>
      </c>
      <c r="D29" s="99" t="s">
        <v>255</v>
      </c>
      <c r="E29" s="99" t="s">
        <v>255</v>
      </c>
      <c r="F29" s="99" t="s">
        <v>255</v>
      </c>
      <c r="G29" s="99" t="s">
        <v>255</v>
      </c>
      <c r="H29" s="99">
        <v>734.44</v>
      </c>
      <c r="I29" s="99">
        <v>403.84</v>
      </c>
      <c r="J29" s="73" t="s">
        <v>255</v>
      </c>
      <c r="K29" s="73" t="s">
        <v>255</v>
      </c>
      <c r="L29" s="73" t="s">
        <v>255</v>
      </c>
      <c r="M29" s="99" t="s">
        <v>255</v>
      </c>
      <c r="N29" s="99" t="s">
        <v>255</v>
      </c>
      <c r="O29" s="73" t="s">
        <v>255</v>
      </c>
      <c r="P29" s="73" t="s">
        <v>255</v>
      </c>
      <c r="Q29" s="212" t="s">
        <v>255</v>
      </c>
      <c r="R29" s="99" t="s">
        <v>255</v>
      </c>
      <c r="S29" s="99" t="s">
        <v>255</v>
      </c>
      <c r="T29" s="211" t="s">
        <v>255</v>
      </c>
      <c r="U29" s="211" t="s">
        <v>255</v>
      </c>
      <c r="V29" s="212" t="s">
        <v>255</v>
      </c>
      <c r="W29" s="101" t="s">
        <v>255</v>
      </c>
      <c r="X29" s="211" t="s">
        <v>255</v>
      </c>
      <c r="Y29" s="211" t="s">
        <v>255</v>
      </c>
      <c r="Z29" s="211" t="s">
        <v>255</v>
      </c>
      <c r="AA29" s="213" t="s">
        <v>255</v>
      </c>
      <c r="AB29" s="210" t="s">
        <v>255</v>
      </c>
      <c r="AC29" s="73" t="s">
        <v>255</v>
      </c>
      <c r="AD29" s="73" t="s">
        <v>245</v>
      </c>
      <c r="AE29" s="73" t="s">
        <v>245</v>
      </c>
      <c r="AF29" s="73" t="s">
        <v>255</v>
      </c>
      <c r="AG29" s="75" t="s">
        <v>255</v>
      </c>
      <c r="AH29" s="243" t="s">
        <v>255</v>
      </c>
      <c r="AI29" s="244" t="s">
        <v>255</v>
      </c>
      <c r="AJ29" s="102" t="s">
        <v>255</v>
      </c>
      <c r="AK29" s="245" t="s">
        <v>255</v>
      </c>
      <c r="AL29" s="95"/>
      <c r="AM29" s="95"/>
    </row>
    <row r="30" spans="1:39" s="95" customFormat="1" ht="183" customHeight="1" x14ac:dyDescent="0.25">
      <c r="A30" s="73">
        <f t="shared" si="0"/>
        <v>19</v>
      </c>
      <c r="B30" s="73" t="s">
        <v>253</v>
      </c>
      <c r="C30" s="99" t="s">
        <v>255</v>
      </c>
      <c r="D30" s="99" t="s">
        <v>255</v>
      </c>
      <c r="E30" s="99" t="s">
        <v>255</v>
      </c>
      <c r="F30" s="99" t="s">
        <v>255</v>
      </c>
      <c r="G30" s="99" t="s">
        <v>255</v>
      </c>
      <c r="H30" s="99" t="s">
        <v>255</v>
      </c>
      <c r="I30" s="99" t="s">
        <v>255</v>
      </c>
      <c r="J30" s="73" t="s">
        <v>255</v>
      </c>
      <c r="K30" s="73" t="s">
        <v>255</v>
      </c>
      <c r="L30" s="73" t="s">
        <v>255</v>
      </c>
      <c r="M30" s="99" t="s">
        <v>255</v>
      </c>
      <c r="N30" s="99" t="s">
        <v>255</v>
      </c>
      <c r="O30" s="73" t="s">
        <v>255</v>
      </c>
      <c r="P30" s="73" t="s">
        <v>255</v>
      </c>
      <c r="Q30" s="212" t="s">
        <v>255</v>
      </c>
      <c r="R30" s="99">
        <v>569.67999999999995</v>
      </c>
      <c r="S30" s="99">
        <v>872.7</v>
      </c>
      <c r="T30" s="99" t="s">
        <v>255</v>
      </c>
      <c r="U30" s="211" t="s">
        <v>255</v>
      </c>
      <c r="V30" s="212" t="s">
        <v>306</v>
      </c>
      <c r="W30" s="101" t="s">
        <v>255</v>
      </c>
      <c r="X30" s="211" t="s">
        <v>255</v>
      </c>
      <c r="Y30" s="211" t="s">
        <v>255</v>
      </c>
      <c r="Z30" s="211" t="s">
        <v>255</v>
      </c>
      <c r="AA30" s="213" t="s">
        <v>255</v>
      </c>
      <c r="AB30" s="210" t="s">
        <v>255</v>
      </c>
      <c r="AC30" s="73" t="s">
        <v>255</v>
      </c>
      <c r="AD30" s="73" t="s">
        <v>255</v>
      </c>
      <c r="AE30" s="73" t="s">
        <v>255</v>
      </c>
      <c r="AF30" s="73" t="s">
        <v>255</v>
      </c>
      <c r="AG30" s="75" t="s">
        <v>255</v>
      </c>
      <c r="AH30" s="243" t="s">
        <v>245</v>
      </c>
      <c r="AI30" s="244" t="s">
        <v>245</v>
      </c>
      <c r="AJ30" s="102" t="s">
        <v>255</v>
      </c>
      <c r="AK30" s="245" t="s">
        <v>255</v>
      </c>
    </row>
    <row r="31" spans="1:39" ht="180" x14ac:dyDescent="0.25">
      <c r="A31" s="73">
        <f t="shared" si="0"/>
        <v>20</v>
      </c>
      <c r="B31" s="73" t="s">
        <v>254</v>
      </c>
      <c r="C31" s="99" t="s">
        <v>255</v>
      </c>
      <c r="D31" s="99" t="s">
        <v>255</v>
      </c>
      <c r="E31" s="99" t="s">
        <v>255</v>
      </c>
      <c r="F31" s="99" t="s">
        <v>255</v>
      </c>
      <c r="G31" s="99" t="s">
        <v>255</v>
      </c>
      <c r="H31" s="99">
        <v>7214.41</v>
      </c>
      <c r="I31" s="99" t="s">
        <v>255</v>
      </c>
      <c r="J31" s="73" t="s">
        <v>255</v>
      </c>
      <c r="K31" s="73" t="s">
        <v>255</v>
      </c>
      <c r="L31" s="73" t="s">
        <v>255</v>
      </c>
      <c r="M31" s="99" t="s">
        <v>255</v>
      </c>
      <c r="N31" s="99" t="s">
        <v>255</v>
      </c>
      <c r="O31" s="73" t="s">
        <v>255</v>
      </c>
      <c r="P31" s="73" t="s">
        <v>255</v>
      </c>
      <c r="Q31" s="212" t="s">
        <v>255</v>
      </c>
      <c r="R31" s="99" t="s">
        <v>255</v>
      </c>
      <c r="S31" s="99">
        <v>500</v>
      </c>
      <c r="T31" s="99" t="s">
        <v>255</v>
      </c>
      <c r="U31" s="99" t="s">
        <v>255</v>
      </c>
      <c r="V31" s="212" t="s">
        <v>255</v>
      </c>
      <c r="W31" s="101" t="s">
        <v>255</v>
      </c>
      <c r="X31" s="211" t="s">
        <v>255</v>
      </c>
      <c r="Y31" s="211" t="s">
        <v>255</v>
      </c>
      <c r="Z31" s="211" t="s">
        <v>255</v>
      </c>
      <c r="AA31" s="213" t="s">
        <v>255</v>
      </c>
      <c r="AB31" s="95" t="s">
        <v>255</v>
      </c>
      <c r="AC31" s="73" t="s">
        <v>255</v>
      </c>
      <c r="AD31" s="73" t="s">
        <v>255</v>
      </c>
      <c r="AE31" s="73" t="s">
        <v>255</v>
      </c>
      <c r="AF31" s="73" t="s">
        <v>255</v>
      </c>
      <c r="AG31" s="75" t="s">
        <v>255</v>
      </c>
      <c r="AH31" s="243" t="s">
        <v>255</v>
      </c>
      <c r="AI31" s="244" t="s">
        <v>245</v>
      </c>
      <c r="AJ31" s="102" t="s">
        <v>255</v>
      </c>
      <c r="AK31" s="245" t="s">
        <v>255</v>
      </c>
      <c r="AL31" s="95"/>
      <c r="AM31" s="95"/>
    </row>
    <row r="32" spans="1:39" ht="15.75" thickBot="1" x14ac:dyDescent="0.3">
      <c r="A32" s="71"/>
      <c r="B32" s="44" t="s">
        <v>167</v>
      </c>
      <c r="C32" s="99">
        <f>SUM(C12:C31)</f>
        <v>13561.949999999999</v>
      </c>
      <c r="D32" s="99">
        <f t="shared" ref="D32:Z32" si="1">SUM(D12:D31)</f>
        <v>0</v>
      </c>
      <c r="E32" s="99">
        <f t="shared" si="1"/>
        <v>0</v>
      </c>
      <c r="F32" s="99">
        <f t="shared" si="1"/>
        <v>0</v>
      </c>
      <c r="G32" s="73"/>
      <c r="H32" s="99">
        <f t="shared" si="1"/>
        <v>28707.699999999997</v>
      </c>
      <c r="I32" s="99">
        <f t="shared" si="1"/>
        <v>4946.3</v>
      </c>
      <c r="J32" s="99">
        <f t="shared" si="1"/>
        <v>0</v>
      </c>
      <c r="K32" s="99">
        <f t="shared" si="1"/>
        <v>0</v>
      </c>
      <c r="L32" s="73"/>
      <c r="M32" s="99">
        <f t="shared" si="1"/>
        <v>25409.719999999998</v>
      </c>
      <c r="N32" s="99">
        <f t="shared" si="1"/>
        <v>1759.24</v>
      </c>
      <c r="O32" s="99">
        <f t="shared" si="1"/>
        <v>0</v>
      </c>
      <c r="P32" s="99">
        <f t="shared" si="1"/>
        <v>0</v>
      </c>
      <c r="Q32" s="75"/>
      <c r="R32" s="99">
        <f t="shared" si="1"/>
        <v>15173.05</v>
      </c>
      <c r="S32" s="99">
        <f>SUM(S12:S31)</f>
        <v>5103.6499999999996</v>
      </c>
      <c r="T32" s="99">
        <f t="shared" si="1"/>
        <v>0</v>
      </c>
      <c r="U32" s="99">
        <f t="shared" si="1"/>
        <v>0</v>
      </c>
      <c r="V32" s="212"/>
      <c r="W32" s="103">
        <f t="shared" si="1"/>
        <v>27792.089999999997</v>
      </c>
      <c r="X32" s="104">
        <f t="shared" si="1"/>
        <v>0</v>
      </c>
      <c r="Y32" s="104">
        <f t="shared" si="1"/>
        <v>0</v>
      </c>
      <c r="Z32" s="104">
        <f t="shared" si="1"/>
        <v>0</v>
      </c>
      <c r="AA32" s="105"/>
      <c r="AB32" s="210"/>
      <c r="AC32" s="73"/>
      <c r="AD32" s="73"/>
      <c r="AE32" s="73"/>
      <c r="AF32" s="73"/>
      <c r="AG32" s="75"/>
      <c r="AH32" s="243"/>
      <c r="AI32" s="244"/>
      <c r="AJ32" s="106"/>
      <c r="AK32" s="105"/>
    </row>
    <row r="34" spans="1:24" ht="60" customHeight="1" x14ac:dyDescent="0.25"/>
    <row r="35" spans="1:24" ht="15.75" hidden="1" customHeight="1" x14ac:dyDescent="0.25">
      <c r="A35" s="97"/>
      <c r="B35" s="326" t="s">
        <v>897</v>
      </c>
      <c r="C35" s="326"/>
      <c r="D35" s="326"/>
      <c r="E35" s="326"/>
      <c r="F35" s="326"/>
      <c r="G35" s="92"/>
      <c r="H35" s="92"/>
      <c r="I35" s="54"/>
      <c r="J35" s="325" t="s">
        <v>898</v>
      </c>
      <c r="K35" s="325"/>
      <c r="L35" s="97"/>
      <c r="M35" s="97"/>
      <c r="N35" s="97"/>
      <c r="R35" s="97"/>
      <c r="S35" s="97"/>
      <c r="W35" s="97"/>
      <c r="X35" s="97"/>
    </row>
    <row r="36" spans="1:24" ht="42" hidden="1" customHeight="1" x14ac:dyDescent="0.25">
      <c r="B36" s="54"/>
      <c r="C36" s="54"/>
      <c r="D36" s="54"/>
      <c r="E36" s="54"/>
      <c r="F36" s="54"/>
      <c r="G36" s="54"/>
      <c r="H36" s="54"/>
      <c r="I36" s="54"/>
      <c r="J36" s="54"/>
    </row>
    <row r="37" spans="1:24" hidden="1" x14ac:dyDescent="0.25">
      <c r="B37" s="336"/>
      <c r="C37" s="336"/>
      <c r="D37" s="336"/>
      <c r="E37" s="336"/>
      <c r="F37" s="336"/>
      <c r="G37" s="336"/>
      <c r="H37" s="54"/>
      <c r="I37" s="54"/>
      <c r="J37" s="54"/>
    </row>
    <row r="38" spans="1:24" ht="13.5" hidden="1" customHeight="1" x14ac:dyDescent="0.25">
      <c r="B38" s="336"/>
      <c r="C38" s="336"/>
      <c r="D38" s="336"/>
      <c r="E38" s="336"/>
      <c r="F38" s="336"/>
      <c r="G38" s="336"/>
      <c r="H38" s="54"/>
      <c r="I38" s="54"/>
      <c r="J38" s="54"/>
    </row>
    <row r="39" spans="1:24" hidden="1" x14ac:dyDescent="0.25"/>
    <row r="40" spans="1:24" hidden="1" x14ac:dyDescent="0.2">
      <c r="B40" s="175" t="s">
        <v>900</v>
      </c>
      <c r="C40" s="175"/>
    </row>
    <row r="41" spans="1:24" hidden="1" x14ac:dyDescent="0.2">
      <c r="B41" s="304" t="s">
        <v>102</v>
      </c>
      <c r="C41" s="304"/>
    </row>
  </sheetData>
  <protectedRanges>
    <protectedRange sqref="G35:H35 J35:K35 D35:E35" name="Диапазон18"/>
    <protectedRange sqref="G35:H35 D35:E35" name="Диапазон2_1"/>
  </protectedRanges>
  <mergeCells count="37">
    <mergeCell ref="B41:C41"/>
    <mergeCell ref="B38:G38"/>
    <mergeCell ref="J35:K35"/>
    <mergeCell ref="B35:F35"/>
    <mergeCell ref="A3:AK3"/>
    <mergeCell ref="A4:AK4"/>
    <mergeCell ref="A5:AK5"/>
    <mergeCell ref="W9:AA9"/>
    <mergeCell ref="AB8:AK8"/>
    <mergeCell ref="AB9:AC9"/>
    <mergeCell ref="AD9:AE9"/>
    <mergeCell ref="AJ9:AK9"/>
    <mergeCell ref="C9:G9"/>
    <mergeCell ref="H9:L9"/>
    <mergeCell ref="R9:V9"/>
    <mergeCell ref="A8:A11"/>
    <mergeCell ref="M10:M11"/>
    <mergeCell ref="N10:N11"/>
    <mergeCell ref="O10:Q10"/>
    <mergeCell ref="D10:D11"/>
    <mergeCell ref="C10:C11"/>
    <mergeCell ref="AH9:AI9"/>
    <mergeCell ref="W10:W11"/>
    <mergeCell ref="B37:G37"/>
    <mergeCell ref="R10:R11"/>
    <mergeCell ref="S10:S11"/>
    <mergeCell ref="T10:V10"/>
    <mergeCell ref="AF9:AG9"/>
    <mergeCell ref="B8:B11"/>
    <mergeCell ref="C8:AA8"/>
    <mergeCell ref="Y10:AA10"/>
    <mergeCell ref="X10:X11"/>
    <mergeCell ref="E10:G10"/>
    <mergeCell ref="H10:H11"/>
    <mergeCell ref="I10:I11"/>
    <mergeCell ref="J10:L10"/>
    <mergeCell ref="M9:Q9"/>
  </mergeCells>
  <pageMargins left="1.1811023622047245" right="0.39370078740157483" top="0.78740157480314965" bottom="0.78740157480314965" header="0.31496062992125984" footer="0.31496062992125984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27"/>
  <sheetViews>
    <sheetView zoomScale="90" zoomScaleNormal="90" workbookViewId="0">
      <pane xSplit="2" ySplit="8" topLeftCell="C18" activePane="bottomRight" state="frozen"/>
      <selection activeCell="K14" sqref="K14:Q14"/>
      <selection pane="topRight" activeCell="K14" sqref="K14:Q14"/>
      <selection pane="bottomLeft" activeCell="K14" sqref="K14:Q14"/>
      <selection pane="bottomRight" activeCell="A22" sqref="A22:XFD27"/>
    </sheetView>
  </sheetViews>
  <sheetFormatPr defaultRowHeight="15" x14ac:dyDescent="0.25"/>
  <cols>
    <col min="1" max="1" width="9.140625" style="54"/>
    <col min="2" max="2" width="21.28515625" style="54" customWidth="1"/>
    <col min="3" max="3" width="18" style="54" customWidth="1"/>
    <col min="4" max="4" width="7.7109375" style="54" customWidth="1"/>
    <col min="5" max="5" width="6" style="54" customWidth="1"/>
    <col min="6" max="6" width="14.140625" style="54" customWidth="1"/>
    <col min="7" max="7" width="17.85546875" style="54" customWidth="1"/>
    <col min="8" max="8" width="21.5703125" style="54" customWidth="1"/>
    <col min="9" max="9" width="9.7109375" style="54" customWidth="1"/>
    <col min="10" max="10" width="20.85546875" style="54" customWidth="1"/>
    <col min="11" max="12" width="7.7109375" style="54" customWidth="1"/>
    <col min="13" max="13" width="12" style="54" customWidth="1"/>
    <col min="14" max="14" width="13.5703125" style="54" customWidth="1"/>
    <col min="15" max="15" width="23.140625" style="54" customWidth="1"/>
    <col min="16" max="16" width="7.85546875" style="54" customWidth="1"/>
    <col min="17" max="17" width="18.42578125" style="54" customWidth="1"/>
    <col min="18" max="18" width="7.28515625" style="54" customWidth="1"/>
    <col min="19" max="19" width="6.42578125" style="54" customWidth="1"/>
    <col min="20" max="20" width="12" style="54" customWidth="1"/>
    <col min="21" max="21" width="15.85546875" style="54" customWidth="1"/>
    <col min="22" max="22" width="23.42578125" style="54" customWidth="1"/>
    <col min="23" max="23" width="9.140625" style="54" customWidth="1"/>
    <col min="24" max="24" width="17.85546875" style="54" customWidth="1"/>
    <col min="25" max="26" width="6.85546875" style="54" customWidth="1"/>
    <col min="27" max="27" width="12.140625" style="54" customWidth="1"/>
    <col min="28" max="28" width="15.85546875" style="54" customWidth="1"/>
    <col min="29" max="29" width="23.42578125" style="54" customWidth="1"/>
    <col min="30" max="30" width="11.85546875" style="54" customWidth="1"/>
    <col min="31" max="31" width="17.5703125" style="54" customWidth="1"/>
    <col min="32" max="16384" width="9.140625" style="54"/>
  </cols>
  <sheetData>
    <row r="1" spans="1:31" x14ac:dyDescent="0.25">
      <c r="Q1" s="56" t="s">
        <v>194</v>
      </c>
    </row>
    <row r="3" spans="1:31" ht="18.75" x14ac:dyDescent="0.3">
      <c r="A3" s="55" t="s">
        <v>203</v>
      </c>
    </row>
    <row r="5" spans="1:31" ht="15.75" customHeight="1" x14ac:dyDescent="0.25">
      <c r="A5" s="60"/>
      <c r="B5" s="60"/>
      <c r="C5" s="60"/>
      <c r="D5" s="62" t="s">
        <v>32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1"/>
      <c r="U5" s="61"/>
      <c r="V5" s="61"/>
      <c r="W5" s="61"/>
      <c r="X5" s="61"/>
      <c r="Y5" s="63"/>
      <c r="Z5" s="63"/>
      <c r="AA5" s="61"/>
      <c r="AB5" s="61"/>
      <c r="AC5" s="61"/>
      <c r="AD5" s="61"/>
      <c r="AE5" s="61"/>
    </row>
    <row r="6" spans="1:31" s="13" customFormat="1" ht="15" customHeight="1" x14ac:dyDescent="0.25">
      <c r="A6" s="332" t="s">
        <v>195</v>
      </c>
      <c r="B6" s="332" t="s">
        <v>196</v>
      </c>
      <c r="C6" s="332" t="s">
        <v>197</v>
      </c>
      <c r="D6" s="333" t="s">
        <v>58</v>
      </c>
      <c r="E6" s="351"/>
      <c r="F6" s="351"/>
      <c r="G6" s="351"/>
      <c r="H6" s="351"/>
      <c r="I6" s="351"/>
      <c r="J6" s="350"/>
      <c r="K6" s="356" t="s">
        <v>229</v>
      </c>
      <c r="L6" s="357"/>
      <c r="M6" s="357"/>
      <c r="N6" s="357"/>
      <c r="O6" s="358"/>
      <c r="P6" s="58"/>
      <c r="Q6" s="58"/>
      <c r="R6" s="355" t="s">
        <v>230</v>
      </c>
      <c r="S6" s="332"/>
      <c r="T6" s="332"/>
      <c r="U6" s="332"/>
      <c r="V6" s="332"/>
      <c r="W6" s="58"/>
      <c r="X6" s="58"/>
      <c r="Y6" s="355" t="s">
        <v>231</v>
      </c>
      <c r="Z6" s="332"/>
      <c r="AA6" s="332"/>
      <c r="AB6" s="332"/>
      <c r="AC6" s="332"/>
      <c r="AD6" s="58"/>
      <c r="AE6" s="58"/>
    </row>
    <row r="7" spans="1:31" ht="15.75" customHeight="1" x14ac:dyDescent="0.25">
      <c r="A7" s="332"/>
      <c r="B7" s="332"/>
      <c r="C7" s="332"/>
      <c r="D7" s="332" t="s">
        <v>23</v>
      </c>
      <c r="E7" s="332" t="s">
        <v>24</v>
      </c>
      <c r="F7" s="59" t="s">
        <v>202</v>
      </c>
      <c r="G7" s="58"/>
      <c r="H7" s="61"/>
      <c r="I7" s="58"/>
      <c r="J7" s="332" t="s">
        <v>201</v>
      </c>
      <c r="K7" s="332" t="s">
        <v>23</v>
      </c>
      <c r="L7" s="332" t="s">
        <v>24</v>
      </c>
      <c r="M7" s="59" t="s">
        <v>202</v>
      </c>
      <c r="N7" s="58"/>
      <c r="O7" s="61"/>
      <c r="P7" s="58"/>
      <c r="Q7" s="332" t="s">
        <v>201</v>
      </c>
      <c r="R7" s="332" t="s">
        <v>23</v>
      </c>
      <c r="S7" s="332" t="s">
        <v>24</v>
      </c>
      <c r="T7" s="59" t="s">
        <v>202</v>
      </c>
      <c r="U7" s="58"/>
      <c r="V7" s="61"/>
      <c r="W7" s="58"/>
      <c r="X7" s="332" t="s">
        <v>201</v>
      </c>
      <c r="Y7" s="332" t="s">
        <v>23</v>
      </c>
      <c r="Z7" s="332" t="s">
        <v>24</v>
      </c>
      <c r="AA7" s="59" t="s">
        <v>202</v>
      </c>
      <c r="AB7" s="58"/>
      <c r="AC7" s="61"/>
      <c r="AD7" s="58"/>
      <c r="AE7" s="332" t="s">
        <v>201</v>
      </c>
    </row>
    <row r="8" spans="1:31" ht="138" customHeight="1" x14ac:dyDescent="0.25">
      <c r="A8" s="332"/>
      <c r="B8" s="332"/>
      <c r="C8" s="332"/>
      <c r="D8" s="332"/>
      <c r="E8" s="332"/>
      <c r="F8" s="51" t="s">
        <v>198</v>
      </c>
      <c r="G8" s="51" t="s">
        <v>215</v>
      </c>
      <c r="H8" s="51" t="s">
        <v>200</v>
      </c>
      <c r="I8" s="51" t="s">
        <v>216</v>
      </c>
      <c r="J8" s="332"/>
      <c r="K8" s="332"/>
      <c r="L8" s="332"/>
      <c r="M8" s="51" t="s">
        <v>198</v>
      </c>
      <c r="N8" s="51" t="s">
        <v>199</v>
      </c>
      <c r="O8" s="51" t="s">
        <v>200</v>
      </c>
      <c r="P8" s="64" t="s">
        <v>216</v>
      </c>
      <c r="Q8" s="332"/>
      <c r="R8" s="332"/>
      <c r="S8" s="332"/>
      <c r="T8" s="51" t="s">
        <v>198</v>
      </c>
      <c r="U8" s="51" t="s">
        <v>199</v>
      </c>
      <c r="V8" s="51" t="s">
        <v>200</v>
      </c>
      <c r="W8" s="64" t="s">
        <v>216</v>
      </c>
      <c r="X8" s="332"/>
      <c r="Y8" s="332"/>
      <c r="Z8" s="332"/>
      <c r="AA8" s="155" t="s">
        <v>198</v>
      </c>
      <c r="AB8" s="155" t="s">
        <v>199</v>
      </c>
      <c r="AC8" s="155" t="s">
        <v>200</v>
      </c>
      <c r="AD8" s="155" t="s">
        <v>216</v>
      </c>
      <c r="AE8" s="332"/>
    </row>
    <row r="9" spans="1:31" s="173" customFormat="1" x14ac:dyDescent="0.25">
      <c r="A9" s="155">
        <v>1</v>
      </c>
      <c r="B9" s="155" t="s">
        <v>255</v>
      </c>
      <c r="C9" s="172"/>
      <c r="D9" s="174" t="s">
        <v>255</v>
      </c>
      <c r="E9" s="174" t="s">
        <v>255</v>
      </c>
      <c r="F9" s="174" t="s">
        <v>255</v>
      </c>
      <c r="G9" s="174" t="s">
        <v>255</v>
      </c>
      <c r="H9" s="174" t="s">
        <v>255</v>
      </c>
      <c r="I9" s="174" t="s">
        <v>255</v>
      </c>
      <c r="J9" s="174" t="s">
        <v>255</v>
      </c>
      <c r="K9" s="174" t="s">
        <v>255</v>
      </c>
      <c r="L9" s="174" t="s">
        <v>255</v>
      </c>
      <c r="M9" s="174" t="s">
        <v>255</v>
      </c>
      <c r="N9" s="174" t="s">
        <v>255</v>
      </c>
      <c r="O9" s="174" t="s">
        <v>255</v>
      </c>
      <c r="P9" s="174" t="s">
        <v>255</v>
      </c>
      <c r="Q9" s="174" t="s">
        <v>255</v>
      </c>
      <c r="R9" s="174" t="s">
        <v>255</v>
      </c>
      <c r="S9" s="174" t="s">
        <v>255</v>
      </c>
      <c r="T9" s="174" t="s">
        <v>255</v>
      </c>
      <c r="U9" s="174" t="s">
        <v>255</v>
      </c>
      <c r="V9" s="174" t="s">
        <v>255</v>
      </c>
      <c r="W9" s="174" t="s">
        <v>255</v>
      </c>
      <c r="X9" s="174" t="s">
        <v>255</v>
      </c>
      <c r="Y9" s="174" t="s">
        <v>255</v>
      </c>
      <c r="Z9" s="174" t="s">
        <v>255</v>
      </c>
      <c r="AA9" s="174" t="s">
        <v>255</v>
      </c>
      <c r="AB9" s="174" t="s">
        <v>255</v>
      </c>
      <c r="AC9" s="174" t="s">
        <v>255</v>
      </c>
      <c r="AD9" s="174" t="s">
        <v>255</v>
      </c>
      <c r="AE9" s="174" t="s">
        <v>255</v>
      </c>
    </row>
    <row r="10" spans="1:31" x14ac:dyDescent="0.25">
      <c r="A10" s="51" t="s">
        <v>9</v>
      </c>
      <c r="B10" s="44" t="s">
        <v>167</v>
      </c>
      <c r="C10" s="60" t="s">
        <v>255</v>
      </c>
      <c r="D10" s="174" t="s">
        <v>255</v>
      </c>
      <c r="E10" s="174" t="s">
        <v>255</v>
      </c>
      <c r="F10" s="174" t="s">
        <v>255</v>
      </c>
      <c r="G10" s="174" t="s">
        <v>255</v>
      </c>
      <c r="H10" s="174" t="s">
        <v>255</v>
      </c>
      <c r="I10" s="174" t="s">
        <v>255</v>
      </c>
      <c r="J10" s="174" t="s">
        <v>255</v>
      </c>
      <c r="K10" s="174" t="s">
        <v>255</v>
      </c>
      <c r="L10" s="174" t="s">
        <v>255</v>
      </c>
      <c r="M10" s="174" t="s">
        <v>255</v>
      </c>
      <c r="N10" s="174" t="s">
        <v>255</v>
      </c>
      <c r="O10" s="174" t="s">
        <v>255</v>
      </c>
      <c r="P10" s="174" t="s">
        <v>255</v>
      </c>
      <c r="Q10" s="174" t="s">
        <v>255</v>
      </c>
      <c r="R10" s="174" t="s">
        <v>255</v>
      </c>
      <c r="S10" s="174" t="s">
        <v>255</v>
      </c>
      <c r="T10" s="174" t="s">
        <v>255</v>
      </c>
      <c r="U10" s="174" t="s">
        <v>255</v>
      </c>
      <c r="V10" s="174" t="s">
        <v>255</v>
      </c>
      <c r="W10" s="174" t="s">
        <v>255</v>
      </c>
      <c r="X10" s="174" t="s">
        <v>255</v>
      </c>
      <c r="Y10" s="174" t="s">
        <v>255</v>
      </c>
      <c r="Z10" s="174" t="s">
        <v>255</v>
      </c>
      <c r="AA10" s="174" t="s">
        <v>255</v>
      </c>
      <c r="AB10" s="174" t="s">
        <v>255</v>
      </c>
      <c r="AC10" s="174" t="s">
        <v>255</v>
      </c>
      <c r="AD10" s="174" t="s">
        <v>255</v>
      </c>
      <c r="AE10" s="174" t="s">
        <v>255</v>
      </c>
    </row>
    <row r="14" spans="1:31" ht="18.75" x14ac:dyDescent="0.3">
      <c r="A14" s="55" t="s">
        <v>204</v>
      </c>
    </row>
    <row r="16" spans="1:31" ht="15" customHeight="1" x14ac:dyDescent="0.25">
      <c r="A16" s="332" t="s">
        <v>195</v>
      </c>
      <c r="B16" s="332" t="s">
        <v>207</v>
      </c>
      <c r="C16" s="332" t="s">
        <v>225</v>
      </c>
      <c r="D16" s="332" t="s">
        <v>217</v>
      </c>
      <c r="E16" s="332"/>
      <c r="F16" s="61" t="s">
        <v>58</v>
      </c>
      <c r="G16" s="61"/>
      <c r="H16" s="61"/>
      <c r="I16" s="61"/>
      <c r="J16" s="61" t="s">
        <v>229</v>
      </c>
      <c r="K16" s="61"/>
      <c r="L16" s="61"/>
      <c r="M16" s="61"/>
      <c r="N16" s="61"/>
      <c r="O16" s="61"/>
      <c r="P16" s="61" t="s">
        <v>230</v>
      </c>
      <c r="Q16" s="61"/>
      <c r="R16" s="61"/>
      <c r="S16" s="61"/>
      <c r="T16" s="61"/>
      <c r="U16" s="61"/>
      <c r="V16" s="61" t="s">
        <v>231</v>
      </c>
      <c r="W16" s="61"/>
      <c r="X16" s="61"/>
      <c r="Y16" s="61"/>
      <c r="Z16" s="61"/>
      <c r="AA16" s="61"/>
    </row>
    <row r="17" spans="1:27" ht="105" customHeight="1" x14ac:dyDescent="0.25">
      <c r="A17" s="332"/>
      <c r="B17" s="332"/>
      <c r="C17" s="332"/>
      <c r="D17" s="332"/>
      <c r="E17" s="332"/>
      <c r="F17" s="332" t="s">
        <v>205</v>
      </c>
      <c r="G17" s="332"/>
      <c r="H17" s="51" t="s">
        <v>218</v>
      </c>
      <c r="I17" s="51" t="s">
        <v>206</v>
      </c>
      <c r="J17" s="332" t="s">
        <v>205</v>
      </c>
      <c r="K17" s="332"/>
      <c r="L17" s="332" t="s">
        <v>218</v>
      </c>
      <c r="M17" s="332"/>
      <c r="N17" s="332" t="s">
        <v>206</v>
      </c>
      <c r="O17" s="332"/>
      <c r="P17" s="332" t="s">
        <v>205</v>
      </c>
      <c r="Q17" s="332"/>
      <c r="R17" s="332" t="s">
        <v>218</v>
      </c>
      <c r="S17" s="332"/>
      <c r="T17" s="332" t="s">
        <v>206</v>
      </c>
      <c r="U17" s="332"/>
      <c r="V17" s="332" t="s">
        <v>205</v>
      </c>
      <c r="W17" s="332"/>
      <c r="X17" s="332" t="s">
        <v>218</v>
      </c>
      <c r="Y17" s="332"/>
      <c r="Z17" s="332" t="s">
        <v>206</v>
      </c>
      <c r="AA17" s="332"/>
    </row>
    <row r="18" spans="1:27" s="173" customFormat="1" x14ac:dyDescent="0.25">
      <c r="A18" s="57">
        <v>1</v>
      </c>
      <c r="B18" s="57" t="s">
        <v>255</v>
      </c>
      <c r="C18" s="174" t="s">
        <v>255</v>
      </c>
      <c r="D18" s="353" t="s">
        <v>255</v>
      </c>
      <c r="E18" s="354"/>
      <c r="F18" s="353" t="s">
        <v>255</v>
      </c>
      <c r="G18" s="354"/>
      <c r="H18" s="174" t="s">
        <v>255</v>
      </c>
      <c r="I18" s="174" t="s">
        <v>255</v>
      </c>
      <c r="J18" s="353" t="s">
        <v>255</v>
      </c>
      <c r="K18" s="354"/>
      <c r="L18" s="353" t="s">
        <v>255</v>
      </c>
      <c r="M18" s="354"/>
      <c r="N18" s="353" t="s">
        <v>255</v>
      </c>
      <c r="O18" s="354"/>
      <c r="P18" s="353" t="s">
        <v>255</v>
      </c>
      <c r="Q18" s="354"/>
      <c r="R18" s="353" t="s">
        <v>255</v>
      </c>
      <c r="S18" s="354"/>
      <c r="T18" s="353" t="s">
        <v>255</v>
      </c>
      <c r="U18" s="354"/>
      <c r="V18" s="353" t="s">
        <v>255</v>
      </c>
      <c r="W18" s="354"/>
      <c r="X18" s="353" t="s">
        <v>255</v>
      </c>
      <c r="Y18" s="354"/>
      <c r="Z18" s="353" t="s">
        <v>255</v>
      </c>
      <c r="AA18" s="354"/>
    </row>
    <row r="19" spans="1:27" x14ac:dyDescent="0.25">
      <c r="A19" s="64" t="s">
        <v>9</v>
      </c>
      <c r="B19" s="44" t="s">
        <v>167</v>
      </c>
      <c r="C19" s="174" t="s">
        <v>255</v>
      </c>
      <c r="D19" s="353" t="s">
        <v>255</v>
      </c>
      <c r="E19" s="354"/>
      <c r="F19" s="353" t="s">
        <v>255</v>
      </c>
      <c r="G19" s="354"/>
      <c r="H19" s="174" t="s">
        <v>255</v>
      </c>
      <c r="I19" s="174" t="s">
        <v>255</v>
      </c>
      <c r="J19" s="353" t="s">
        <v>255</v>
      </c>
      <c r="K19" s="354"/>
      <c r="L19" s="353" t="s">
        <v>255</v>
      </c>
      <c r="M19" s="354"/>
      <c r="N19" s="353" t="s">
        <v>255</v>
      </c>
      <c r="O19" s="354"/>
      <c r="P19" s="353" t="s">
        <v>255</v>
      </c>
      <c r="Q19" s="354"/>
      <c r="R19" s="353" t="s">
        <v>255</v>
      </c>
      <c r="S19" s="354"/>
      <c r="T19" s="353" t="s">
        <v>255</v>
      </c>
      <c r="U19" s="354"/>
      <c r="V19" s="353" t="s">
        <v>255</v>
      </c>
      <c r="W19" s="354"/>
      <c r="X19" s="353" t="s">
        <v>255</v>
      </c>
      <c r="Y19" s="354"/>
      <c r="Z19" s="353" t="s">
        <v>255</v>
      </c>
      <c r="AA19" s="354"/>
    </row>
    <row r="21" spans="1:27" ht="70.5" customHeight="1" x14ac:dyDescent="0.25"/>
    <row r="22" spans="1:27" s="154" customFormat="1" ht="15.75" hidden="1" customHeight="1" x14ac:dyDescent="0.25">
      <c r="A22" s="97"/>
      <c r="B22" s="326" t="s">
        <v>897</v>
      </c>
      <c r="C22" s="326"/>
      <c r="D22" s="326"/>
      <c r="E22" s="326"/>
      <c r="F22" s="326"/>
      <c r="G22" s="152"/>
      <c r="H22" s="92"/>
      <c r="I22" s="76"/>
      <c r="J22" s="325" t="s">
        <v>898</v>
      </c>
      <c r="K22" s="325"/>
      <c r="L22" s="152"/>
      <c r="M22" s="97"/>
      <c r="N22" s="97"/>
      <c r="R22" s="97"/>
      <c r="S22" s="97"/>
      <c r="W22" s="97"/>
      <c r="X22" s="97"/>
    </row>
    <row r="23" spans="1:27" s="154" customFormat="1" ht="42" hidden="1" customHeight="1" x14ac:dyDescent="0.25">
      <c r="B23" s="54"/>
      <c r="C23" s="54"/>
      <c r="D23" s="54"/>
      <c r="E23" s="54"/>
      <c r="F23" s="54"/>
      <c r="G23" s="54"/>
      <c r="H23" s="54"/>
      <c r="I23" s="54"/>
      <c r="J23" s="54"/>
    </row>
    <row r="24" spans="1:27" s="154" customFormat="1" hidden="1" x14ac:dyDescent="0.25">
      <c r="B24" s="336"/>
      <c r="C24" s="336"/>
      <c r="D24" s="336"/>
      <c r="E24" s="336"/>
      <c r="F24" s="336"/>
      <c r="G24" s="336"/>
      <c r="H24" s="54"/>
      <c r="I24" s="54"/>
      <c r="J24" s="54"/>
    </row>
    <row r="25" spans="1:27" s="154" customFormat="1" ht="13.5" hidden="1" customHeight="1" x14ac:dyDescent="0.25">
      <c r="B25" s="336"/>
      <c r="C25" s="336"/>
      <c r="D25" s="336"/>
      <c r="E25" s="336"/>
      <c r="F25" s="336"/>
      <c r="G25" s="336"/>
      <c r="H25" s="54"/>
      <c r="I25" s="54"/>
      <c r="J25" s="54"/>
    </row>
    <row r="26" spans="1:27" hidden="1" x14ac:dyDescent="0.25">
      <c r="B26" s="175" t="s">
        <v>900</v>
      </c>
      <c r="C26" s="175"/>
    </row>
    <row r="27" spans="1:27" hidden="1" x14ac:dyDescent="0.25">
      <c r="B27" s="304" t="s">
        <v>102</v>
      </c>
      <c r="C27" s="304"/>
    </row>
  </sheetData>
  <protectedRanges>
    <protectedRange sqref="G22:H22 J22:K22" name="Диапазон18"/>
    <protectedRange sqref="G22:H22" name="Диапазон2_1"/>
    <protectedRange sqref="D22:E22" name="Диапазон18_1"/>
    <protectedRange sqref="D22:E22" name="Диапазон2_1_1"/>
  </protectedRanges>
  <mergeCells count="60">
    <mergeCell ref="R19:S19"/>
    <mergeCell ref="T19:U19"/>
    <mergeCell ref="N19:O19"/>
    <mergeCell ref="B27:C27"/>
    <mergeCell ref="B22:F22"/>
    <mergeCell ref="J22:K22"/>
    <mergeCell ref="B24:G24"/>
    <mergeCell ref="B25:G25"/>
    <mergeCell ref="D19:E19"/>
    <mergeCell ref="F19:G19"/>
    <mergeCell ref="J19:K19"/>
    <mergeCell ref="L19:M19"/>
    <mergeCell ref="P19:Q19"/>
    <mergeCell ref="X19:Y19"/>
    <mergeCell ref="Z19:AA19"/>
    <mergeCell ref="X17:Y17"/>
    <mergeCell ref="Z17:AA17"/>
    <mergeCell ref="V18:W18"/>
    <mergeCell ref="X18:Y18"/>
    <mergeCell ref="Z18:AA18"/>
    <mergeCell ref="V17:W17"/>
    <mergeCell ref="V19:W19"/>
    <mergeCell ref="Y6:AC6"/>
    <mergeCell ref="Y7:Y8"/>
    <mergeCell ref="Z7:Z8"/>
    <mergeCell ref="AE7:AE8"/>
    <mergeCell ref="A6:A8"/>
    <mergeCell ref="B6:B8"/>
    <mergeCell ref="C6:C8"/>
    <mergeCell ref="J7:J8"/>
    <mergeCell ref="K7:K8"/>
    <mergeCell ref="K6:O6"/>
    <mergeCell ref="D6:J6"/>
    <mergeCell ref="X7:X8"/>
    <mergeCell ref="R6:V6"/>
    <mergeCell ref="Q7:Q8"/>
    <mergeCell ref="R7:R8"/>
    <mergeCell ref="S7:S8"/>
    <mergeCell ref="N18:O18"/>
    <mergeCell ref="D7:D8"/>
    <mergeCell ref="E7:E8"/>
    <mergeCell ref="L17:M17"/>
    <mergeCell ref="D18:E18"/>
    <mergeCell ref="F18:G18"/>
    <mergeCell ref="J18:K18"/>
    <mergeCell ref="F17:G17"/>
    <mergeCell ref="N17:O17"/>
    <mergeCell ref="L7:L8"/>
    <mergeCell ref="L18:M18"/>
    <mergeCell ref="A16:A17"/>
    <mergeCell ref="B16:B17"/>
    <mergeCell ref="C16:C17"/>
    <mergeCell ref="D16:E17"/>
    <mergeCell ref="J17:K17"/>
    <mergeCell ref="P17:Q17"/>
    <mergeCell ref="R17:S17"/>
    <mergeCell ref="T17:U17"/>
    <mergeCell ref="P18:Q18"/>
    <mergeCell ref="R18:S18"/>
    <mergeCell ref="T18:U18"/>
  </mergeCells>
  <pageMargins left="0.7" right="0.7" top="0.75" bottom="0.75" header="0.3" footer="0.3"/>
  <pageSetup paperSize="9" scale="3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6"/>
  <sheetViews>
    <sheetView zoomScale="80" zoomScaleNormal="80" workbookViewId="0">
      <pane xSplit="5" ySplit="9" topLeftCell="F28" activePane="bottomRight" state="frozen"/>
      <selection pane="topRight" activeCell="F1" sqref="F1"/>
      <selection pane="bottomLeft" activeCell="A10" sqref="A10"/>
      <selection pane="bottomRight" activeCell="A32" sqref="A32:XFD35"/>
    </sheetView>
  </sheetViews>
  <sheetFormatPr defaultRowHeight="15" x14ac:dyDescent="0.25"/>
  <cols>
    <col min="1" max="1" width="5.5703125" style="34" customWidth="1"/>
    <col min="2" max="3" width="16.7109375" style="34" customWidth="1"/>
    <col min="4" max="4" width="11.7109375" style="34" customWidth="1"/>
    <col min="5" max="5" width="16.7109375" style="34" customWidth="1"/>
    <col min="6" max="6" width="10.140625" style="34" customWidth="1"/>
    <col min="7" max="8" width="9.85546875" style="34" customWidth="1"/>
    <col min="9" max="9" width="8.28515625" style="34" customWidth="1"/>
    <col min="10" max="10" width="10.28515625" style="34" customWidth="1"/>
    <col min="11" max="11" width="10.7109375" style="34" customWidth="1"/>
    <col min="12" max="13" width="10" style="34" customWidth="1"/>
    <col min="14" max="14" width="9.85546875" style="34" customWidth="1"/>
    <col min="15" max="15" width="10.140625" style="34" customWidth="1"/>
    <col min="16" max="16" width="11.42578125" style="34" customWidth="1"/>
    <col min="17" max="18" width="10.42578125" style="34" customWidth="1"/>
    <col min="19" max="19" width="9.85546875" style="34" customWidth="1"/>
    <col min="20" max="20" width="10.7109375" style="34" customWidth="1"/>
    <col min="21" max="21" width="11" style="34" customWidth="1"/>
    <col min="22" max="22" width="10.28515625" style="34" customWidth="1"/>
    <col min="23" max="23" width="9.85546875" style="34" customWidth="1"/>
    <col min="24" max="24" width="9.5703125" style="34" customWidth="1"/>
    <col min="25" max="25" width="9.140625" style="34"/>
    <col min="26" max="26" width="9.7109375" style="34" customWidth="1"/>
    <col min="27" max="27" width="10.140625" style="34" customWidth="1"/>
    <col min="28" max="16384" width="9.140625" style="34"/>
  </cols>
  <sheetData>
    <row r="1" spans="1:27" ht="15.75" x14ac:dyDescent="0.25">
      <c r="X1" s="52"/>
      <c r="Y1" s="52"/>
      <c r="Z1" s="52"/>
      <c r="AA1" s="50" t="s">
        <v>47</v>
      </c>
    </row>
    <row r="3" spans="1:27" ht="18.75" x14ac:dyDescent="0.3">
      <c r="A3" s="359" t="s">
        <v>70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"/>
    </row>
    <row r="4" spans="1:27" ht="18.75" customHeight="1" x14ac:dyDescent="0.25">
      <c r="A4" s="36"/>
      <c r="B4" s="345" t="s">
        <v>233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6"/>
      <c r="AA4" s="36"/>
    </row>
    <row r="5" spans="1:27" ht="18.75" x14ac:dyDescent="0.3">
      <c r="A5" s="374" t="s">
        <v>147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"/>
      <c r="Y5" s="37"/>
      <c r="Z5" s="37"/>
      <c r="AA5" s="35"/>
    </row>
    <row r="7" spans="1:27" ht="15" customHeight="1" thickBot="1" x14ac:dyDescent="0.3">
      <c r="A7" s="360" t="s">
        <v>8</v>
      </c>
      <c r="B7" s="360" t="s">
        <v>59</v>
      </c>
      <c r="C7" s="360" t="s">
        <v>94</v>
      </c>
      <c r="D7" s="360" t="s">
        <v>60</v>
      </c>
      <c r="E7" s="360" t="s">
        <v>61</v>
      </c>
      <c r="F7" s="363" t="s">
        <v>62</v>
      </c>
      <c r="G7" s="363"/>
      <c r="H7" s="363"/>
      <c r="I7" s="363"/>
      <c r="J7" s="363"/>
      <c r="K7" s="363"/>
      <c r="L7" s="360"/>
      <c r="M7" s="360"/>
      <c r="N7" s="360"/>
      <c r="O7" s="360"/>
      <c r="P7" s="370" t="s">
        <v>163</v>
      </c>
      <c r="Q7" s="371"/>
      <c r="R7" s="363" t="s">
        <v>63</v>
      </c>
      <c r="S7" s="363"/>
      <c r="T7" s="363"/>
      <c r="U7" s="363"/>
      <c r="V7" s="363"/>
      <c r="W7" s="363"/>
      <c r="X7" s="360"/>
      <c r="Y7" s="360"/>
      <c r="Z7" s="360"/>
      <c r="AA7" s="360"/>
    </row>
    <row r="8" spans="1:27" ht="36.75" customHeight="1" x14ac:dyDescent="0.25">
      <c r="A8" s="361"/>
      <c r="B8" s="361"/>
      <c r="C8" s="361"/>
      <c r="D8" s="361"/>
      <c r="E8" s="361"/>
      <c r="F8" s="364" t="s">
        <v>58</v>
      </c>
      <c r="G8" s="365"/>
      <c r="H8" s="364" t="s">
        <v>229</v>
      </c>
      <c r="I8" s="365"/>
      <c r="J8" s="364" t="s">
        <v>230</v>
      </c>
      <c r="K8" s="366"/>
      <c r="L8" s="367" t="s">
        <v>231</v>
      </c>
      <c r="M8" s="364"/>
      <c r="N8" s="368" t="s">
        <v>232</v>
      </c>
      <c r="O8" s="369"/>
      <c r="P8" s="372"/>
      <c r="Q8" s="373"/>
      <c r="R8" s="364" t="s">
        <v>58</v>
      </c>
      <c r="S8" s="365"/>
      <c r="T8" s="364" t="s">
        <v>229</v>
      </c>
      <c r="U8" s="365"/>
      <c r="V8" s="364" t="s">
        <v>230</v>
      </c>
      <c r="W8" s="366"/>
      <c r="X8" s="367" t="s">
        <v>231</v>
      </c>
      <c r="Y8" s="364"/>
      <c r="Z8" s="368" t="s">
        <v>232</v>
      </c>
      <c r="AA8" s="369"/>
    </row>
    <row r="9" spans="1:27" x14ac:dyDescent="0.25">
      <c r="A9" s="362"/>
      <c r="B9" s="362"/>
      <c r="C9" s="362"/>
      <c r="D9" s="362"/>
      <c r="E9" s="362"/>
      <c r="F9" s="16" t="s">
        <v>68</v>
      </c>
      <c r="G9" s="16" t="s">
        <v>69</v>
      </c>
      <c r="H9" s="16" t="s">
        <v>68</v>
      </c>
      <c r="I9" s="16" t="s">
        <v>69</v>
      </c>
      <c r="J9" s="16" t="s">
        <v>68</v>
      </c>
      <c r="K9" s="107" t="s">
        <v>69</v>
      </c>
      <c r="L9" s="16" t="s">
        <v>68</v>
      </c>
      <c r="M9" s="107" t="s">
        <v>69</v>
      </c>
      <c r="N9" s="109" t="s">
        <v>68</v>
      </c>
      <c r="O9" s="110" t="s">
        <v>69</v>
      </c>
      <c r="P9" s="108" t="s">
        <v>68</v>
      </c>
      <c r="Q9" s="16" t="s">
        <v>69</v>
      </c>
      <c r="R9" s="16" t="s">
        <v>68</v>
      </c>
      <c r="S9" s="16" t="s">
        <v>69</v>
      </c>
      <c r="T9" s="16" t="s">
        <v>68</v>
      </c>
      <c r="U9" s="16" t="s">
        <v>69</v>
      </c>
      <c r="V9" s="16" t="s">
        <v>68</v>
      </c>
      <c r="W9" s="107" t="s">
        <v>69</v>
      </c>
      <c r="X9" s="16" t="s">
        <v>68</v>
      </c>
      <c r="Y9" s="107" t="s">
        <v>69</v>
      </c>
      <c r="Z9" s="109" t="s">
        <v>68</v>
      </c>
      <c r="AA9" s="110" t="s">
        <v>69</v>
      </c>
    </row>
    <row r="10" spans="1:27" ht="102" x14ac:dyDescent="0.25">
      <c r="A10" s="43">
        <v>1</v>
      </c>
      <c r="B10" s="111" t="s">
        <v>259</v>
      </c>
      <c r="C10" s="111" t="s">
        <v>256</v>
      </c>
      <c r="D10" s="111" t="s">
        <v>73</v>
      </c>
      <c r="E10" s="111" t="s">
        <v>260</v>
      </c>
      <c r="F10" s="126" t="s">
        <v>255</v>
      </c>
      <c r="G10" s="126" t="s">
        <v>255</v>
      </c>
      <c r="H10" s="126" t="s">
        <v>255</v>
      </c>
      <c r="I10" s="126" t="s">
        <v>255</v>
      </c>
      <c r="J10" s="126" t="s">
        <v>255</v>
      </c>
      <c r="K10" s="127" t="s">
        <v>255</v>
      </c>
      <c r="L10" s="126" t="s">
        <v>255</v>
      </c>
      <c r="M10" s="127" t="s">
        <v>255</v>
      </c>
      <c r="N10" s="218">
        <v>2000</v>
      </c>
      <c r="O10" s="219" t="s">
        <v>255</v>
      </c>
      <c r="P10" s="125">
        <f>SUM(R10+T10+V10+X10+Z10)</f>
        <v>16099</v>
      </c>
      <c r="Q10" s="117">
        <f>S10+U10+W10+Y10+AA10</f>
        <v>0</v>
      </c>
      <c r="R10" s="118">
        <v>0</v>
      </c>
      <c r="S10" s="118">
        <v>0</v>
      </c>
      <c r="T10" s="118">
        <v>0</v>
      </c>
      <c r="U10" s="118">
        <v>0</v>
      </c>
      <c r="V10" s="118">
        <v>0</v>
      </c>
      <c r="W10" s="119">
        <v>0</v>
      </c>
      <c r="X10" s="118">
        <v>0</v>
      </c>
      <c r="Y10" s="119">
        <v>0</v>
      </c>
      <c r="Z10" s="120">
        <v>16099</v>
      </c>
      <c r="AA10" s="121">
        <v>0</v>
      </c>
    </row>
    <row r="11" spans="1:27" ht="153" x14ac:dyDescent="0.25">
      <c r="A11" s="43">
        <f>A10+1</f>
        <v>2</v>
      </c>
      <c r="B11" s="98" t="s">
        <v>247</v>
      </c>
      <c r="C11" s="98" t="s">
        <v>256</v>
      </c>
      <c r="D11" s="98" t="s">
        <v>73</v>
      </c>
      <c r="E11" s="42" t="s">
        <v>261</v>
      </c>
      <c r="F11" s="126">
        <v>355.6</v>
      </c>
      <c r="G11" s="126" t="s">
        <v>255</v>
      </c>
      <c r="H11" s="126" t="s">
        <v>255</v>
      </c>
      <c r="I11" s="126" t="s">
        <v>255</v>
      </c>
      <c r="J11" s="126" t="s">
        <v>255</v>
      </c>
      <c r="K11" s="127" t="s">
        <v>255</v>
      </c>
      <c r="L11" s="126" t="s">
        <v>255</v>
      </c>
      <c r="M11" s="127" t="s">
        <v>255</v>
      </c>
      <c r="N11" s="218" t="s">
        <v>255</v>
      </c>
      <c r="O11" s="219" t="s">
        <v>255</v>
      </c>
      <c r="P11" s="125">
        <f>SUM(R11+T11+V11+X11+Z11)</f>
        <v>8790.64</v>
      </c>
      <c r="Q11" s="117">
        <f>S11+U11+W11+Y11+AA11</f>
        <v>7588.85</v>
      </c>
      <c r="R11" s="118">
        <v>8790.64</v>
      </c>
      <c r="S11" s="118">
        <v>0</v>
      </c>
      <c r="T11" s="118">
        <v>0</v>
      </c>
      <c r="U11" s="118">
        <v>3857.9</v>
      </c>
      <c r="V11" s="118">
        <v>0</v>
      </c>
      <c r="W11" s="119">
        <v>0</v>
      </c>
      <c r="X11" s="118">
        <v>0</v>
      </c>
      <c r="Y11" s="119">
        <v>3730.95</v>
      </c>
      <c r="Z11" s="120">
        <v>0</v>
      </c>
      <c r="AA11" s="121">
        <v>0</v>
      </c>
    </row>
    <row r="12" spans="1:27" ht="165.75" x14ac:dyDescent="0.25">
      <c r="A12" s="73">
        <f t="shared" ref="A12:A29" si="0">A11+1</f>
        <v>3</v>
      </c>
      <c r="B12" s="98" t="s">
        <v>246</v>
      </c>
      <c r="C12" s="98" t="s">
        <v>256</v>
      </c>
      <c r="D12" s="98" t="s">
        <v>73</v>
      </c>
      <c r="E12" s="74" t="s">
        <v>261</v>
      </c>
      <c r="F12" s="126" t="s">
        <v>255</v>
      </c>
      <c r="G12" s="126" t="s">
        <v>255</v>
      </c>
      <c r="H12" s="126">
        <v>609.6</v>
      </c>
      <c r="I12" s="128" t="s">
        <v>255</v>
      </c>
      <c r="J12" s="126" t="s">
        <v>255</v>
      </c>
      <c r="K12" s="127" t="s">
        <v>255</v>
      </c>
      <c r="L12" s="126" t="s">
        <v>255</v>
      </c>
      <c r="M12" s="127" t="s">
        <v>255</v>
      </c>
      <c r="N12" s="218" t="s">
        <v>255</v>
      </c>
      <c r="O12" s="219" t="s">
        <v>255</v>
      </c>
      <c r="P12" s="125">
        <f t="shared" ref="P12:P27" si="1">SUM(R12+T12+V12+X12+Z12)</f>
        <v>14744.65</v>
      </c>
      <c r="Q12" s="117">
        <f t="shared" ref="Q12:Q27" si="2">S12+U12+W12+Y12+AA12</f>
        <v>0</v>
      </c>
      <c r="R12" s="118">
        <v>0</v>
      </c>
      <c r="S12" s="118">
        <v>0</v>
      </c>
      <c r="T12" s="118">
        <v>14744.65</v>
      </c>
      <c r="U12" s="118">
        <v>0</v>
      </c>
      <c r="V12" s="118">
        <v>0</v>
      </c>
      <c r="W12" s="119">
        <v>0</v>
      </c>
      <c r="X12" s="118">
        <v>0</v>
      </c>
      <c r="Y12" s="119">
        <v>0</v>
      </c>
      <c r="Z12" s="120">
        <v>0</v>
      </c>
      <c r="AA12" s="121">
        <v>0</v>
      </c>
    </row>
    <row r="13" spans="1:27" ht="153" x14ac:dyDescent="0.25">
      <c r="A13" s="73">
        <f t="shared" si="0"/>
        <v>4</v>
      </c>
      <c r="B13" s="98" t="s">
        <v>257</v>
      </c>
      <c r="C13" s="98" t="s">
        <v>256</v>
      </c>
      <c r="D13" s="98" t="s">
        <v>73</v>
      </c>
      <c r="E13" s="74" t="s">
        <v>261</v>
      </c>
      <c r="F13" s="126" t="s">
        <v>255</v>
      </c>
      <c r="G13" s="126" t="s">
        <v>255</v>
      </c>
      <c r="H13" s="126" t="s">
        <v>255</v>
      </c>
      <c r="I13" s="126">
        <v>208</v>
      </c>
      <c r="J13" s="126" t="s">
        <v>255</v>
      </c>
      <c r="K13" s="127">
        <v>676</v>
      </c>
      <c r="L13" s="126" t="s">
        <v>255</v>
      </c>
      <c r="M13" s="127" t="s">
        <v>255</v>
      </c>
      <c r="N13" s="218">
        <v>2073.8000000000002</v>
      </c>
      <c r="O13" s="219" t="s">
        <v>255</v>
      </c>
      <c r="P13" s="125">
        <f t="shared" si="1"/>
        <v>7821.65</v>
      </c>
      <c r="Q13" s="117">
        <f t="shared" si="2"/>
        <v>1331.11</v>
      </c>
      <c r="R13" s="118">
        <v>0</v>
      </c>
      <c r="S13" s="118">
        <v>0</v>
      </c>
      <c r="T13" s="118">
        <v>0</v>
      </c>
      <c r="U13" s="118">
        <v>289.56</v>
      </c>
      <c r="V13" s="118">
        <v>0</v>
      </c>
      <c r="W13" s="119">
        <v>1041.55</v>
      </c>
      <c r="X13" s="118">
        <v>0</v>
      </c>
      <c r="Y13" s="119">
        <v>0</v>
      </c>
      <c r="Z13" s="120">
        <v>7821.65</v>
      </c>
      <c r="AA13" s="121">
        <v>0</v>
      </c>
    </row>
    <row r="14" spans="1:27" ht="140.25" x14ac:dyDescent="0.25">
      <c r="A14" s="73">
        <f t="shared" si="0"/>
        <v>5</v>
      </c>
      <c r="B14" s="98" t="s">
        <v>258</v>
      </c>
      <c r="C14" s="98" t="s">
        <v>256</v>
      </c>
      <c r="D14" s="98" t="s">
        <v>73</v>
      </c>
      <c r="E14" s="74" t="s">
        <v>261</v>
      </c>
      <c r="F14" s="126" t="s">
        <v>255</v>
      </c>
      <c r="G14" s="126" t="s">
        <v>255</v>
      </c>
      <c r="H14" s="126" t="s">
        <v>255</v>
      </c>
      <c r="I14" s="126" t="s">
        <v>255</v>
      </c>
      <c r="J14" s="126" t="s">
        <v>255</v>
      </c>
      <c r="K14" s="127" t="s">
        <v>255</v>
      </c>
      <c r="L14" s="126">
        <v>3325</v>
      </c>
      <c r="M14" s="127" t="s">
        <v>255</v>
      </c>
      <c r="N14" s="218" t="s">
        <v>255</v>
      </c>
      <c r="O14" s="219" t="s">
        <v>255</v>
      </c>
      <c r="P14" s="125">
        <f t="shared" si="1"/>
        <v>12121.67</v>
      </c>
      <c r="Q14" s="117">
        <f t="shared" si="2"/>
        <v>0</v>
      </c>
      <c r="R14" s="118">
        <v>0</v>
      </c>
      <c r="S14" s="118">
        <v>0</v>
      </c>
      <c r="T14" s="118">
        <v>0</v>
      </c>
      <c r="U14" s="118">
        <v>0</v>
      </c>
      <c r="V14" s="118">
        <v>0</v>
      </c>
      <c r="W14" s="119">
        <v>0</v>
      </c>
      <c r="X14" s="118">
        <v>12121.67</v>
      </c>
      <c r="Y14" s="119">
        <v>0</v>
      </c>
      <c r="Z14" s="120">
        <v>0</v>
      </c>
      <c r="AA14" s="121">
        <v>0</v>
      </c>
    </row>
    <row r="15" spans="1:27" ht="127.5" x14ac:dyDescent="0.25">
      <c r="A15" s="73">
        <f t="shared" si="0"/>
        <v>6</v>
      </c>
      <c r="B15" s="98" t="s">
        <v>249</v>
      </c>
      <c r="C15" s="98" t="s">
        <v>256</v>
      </c>
      <c r="D15" s="98" t="s">
        <v>73</v>
      </c>
      <c r="E15" s="74" t="s">
        <v>261</v>
      </c>
      <c r="F15" s="126" t="s">
        <v>255</v>
      </c>
      <c r="G15" s="126" t="s">
        <v>255</v>
      </c>
      <c r="H15" s="126" t="s">
        <v>255</v>
      </c>
      <c r="I15" s="126" t="s">
        <v>255</v>
      </c>
      <c r="J15" s="126">
        <v>1700</v>
      </c>
      <c r="K15" s="127" t="s">
        <v>255</v>
      </c>
      <c r="L15" s="126" t="s">
        <v>255</v>
      </c>
      <c r="M15" s="127" t="s">
        <v>255</v>
      </c>
      <c r="N15" s="218" t="s">
        <v>255</v>
      </c>
      <c r="O15" s="219" t="s">
        <v>255</v>
      </c>
      <c r="P15" s="125">
        <f t="shared" si="1"/>
        <v>24216.6</v>
      </c>
      <c r="Q15" s="117">
        <f t="shared" si="2"/>
        <v>0</v>
      </c>
      <c r="R15" s="118">
        <v>0</v>
      </c>
      <c r="S15" s="118">
        <v>0</v>
      </c>
      <c r="T15" s="118">
        <v>0</v>
      </c>
      <c r="U15" s="118">
        <v>0</v>
      </c>
      <c r="V15" s="118">
        <v>24216.6</v>
      </c>
      <c r="W15" s="119">
        <v>0</v>
      </c>
      <c r="X15" s="118">
        <v>0</v>
      </c>
      <c r="Y15" s="119">
        <v>0</v>
      </c>
      <c r="Z15" s="120">
        <v>0</v>
      </c>
      <c r="AA15" s="121">
        <v>0</v>
      </c>
    </row>
    <row r="16" spans="1:27" ht="76.5" x14ac:dyDescent="0.25">
      <c r="A16" s="73">
        <f t="shared" si="0"/>
        <v>7</v>
      </c>
      <c r="B16" s="112" t="s">
        <v>262</v>
      </c>
      <c r="C16" s="112" t="s">
        <v>256</v>
      </c>
      <c r="D16" s="112" t="s">
        <v>73</v>
      </c>
      <c r="E16" s="112" t="s">
        <v>263</v>
      </c>
      <c r="F16" s="126">
        <v>60</v>
      </c>
      <c r="G16" s="126" t="s">
        <v>255</v>
      </c>
      <c r="H16" s="126" t="s">
        <v>255</v>
      </c>
      <c r="I16" s="126" t="s">
        <v>255</v>
      </c>
      <c r="J16" s="126" t="s">
        <v>255</v>
      </c>
      <c r="K16" s="127" t="s">
        <v>255</v>
      </c>
      <c r="L16" s="126" t="s">
        <v>255</v>
      </c>
      <c r="M16" s="127" t="s">
        <v>255</v>
      </c>
      <c r="N16" s="218" t="s">
        <v>255</v>
      </c>
      <c r="O16" s="219" t="s">
        <v>255</v>
      </c>
      <c r="P16" s="125">
        <f t="shared" si="1"/>
        <v>4285.57</v>
      </c>
      <c r="Q16" s="117">
        <f t="shared" si="2"/>
        <v>0</v>
      </c>
      <c r="R16" s="118">
        <v>4285.57</v>
      </c>
      <c r="S16" s="118">
        <v>0</v>
      </c>
      <c r="T16" s="118">
        <v>0</v>
      </c>
      <c r="U16" s="118">
        <v>0</v>
      </c>
      <c r="V16" s="118">
        <v>0</v>
      </c>
      <c r="W16" s="119">
        <v>0</v>
      </c>
      <c r="X16" s="118">
        <v>0</v>
      </c>
      <c r="Y16" s="119">
        <v>0</v>
      </c>
      <c r="Z16" s="120">
        <v>0</v>
      </c>
      <c r="AA16" s="121">
        <v>0</v>
      </c>
    </row>
    <row r="17" spans="1:27" ht="76.5" x14ac:dyDescent="0.25">
      <c r="A17" s="73">
        <f t="shared" si="0"/>
        <v>8</v>
      </c>
      <c r="B17" s="112" t="s">
        <v>250</v>
      </c>
      <c r="C17" s="112" t="s">
        <v>256</v>
      </c>
      <c r="D17" s="112" t="s">
        <v>73</v>
      </c>
      <c r="E17" s="112" t="s">
        <v>263</v>
      </c>
      <c r="F17" s="126" t="s">
        <v>255</v>
      </c>
      <c r="G17" s="126" t="s">
        <v>255</v>
      </c>
      <c r="H17" s="126">
        <v>60</v>
      </c>
      <c r="I17" s="126" t="s">
        <v>255</v>
      </c>
      <c r="J17" s="126" t="s">
        <v>255</v>
      </c>
      <c r="K17" s="127" t="s">
        <v>255</v>
      </c>
      <c r="L17" s="126" t="s">
        <v>255</v>
      </c>
      <c r="M17" s="127" t="s">
        <v>255</v>
      </c>
      <c r="N17" s="218" t="s">
        <v>255</v>
      </c>
      <c r="O17" s="219" t="s">
        <v>255</v>
      </c>
      <c r="P17" s="125">
        <f t="shared" si="1"/>
        <v>4456.99</v>
      </c>
      <c r="Q17" s="117">
        <f t="shared" si="2"/>
        <v>0</v>
      </c>
      <c r="R17" s="118">
        <v>0</v>
      </c>
      <c r="S17" s="118">
        <v>0</v>
      </c>
      <c r="T17" s="118">
        <v>4456.99</v>
      </c>
      <c r="U17" s="118">
        <v>0</v>
      </c>
      <c r="V17" s="118">
        <v>0</v>
      </c>
      <c r="W17" s="119">
        <v>0</v>
      </c>
      <c r="X17" s="118">
        <v>0</v>
      </c>
      <c r="Y17" s="119">
        <v>0</v>
      </c>
      <c r="Z17" s="120">
        <v>0</v>
      </c>
      <c r="AA17" s="121">
        <v>0</v>
      </c>
    </row>
    <row r="18" spans="1:27" ht="51" x14ac:dyDescent="0.25">
      <c r="A18" s="73">
        <f t="shared" si="0"/>
        <v>9</v>
      </c>
      <c r="B18" s="112" t="s">
        <v>251</v>
      </c>
      <c r="C18" s="112" t="s">
        <v>256</v>
      </c>
      <c r="D18" s="112" t="s">
        <v>73</v>
      </c>
      <c r="E18" s="112" t="s">
        <v>264</v>
      </c>
      <c r="F18" s="126" t="s">
        <v>255</v>
      </c>
      <c r="G18" s="126" t="s">
        <v>255</v>
      </c>
      <c r="H18" s="126">
        <v>10</v>
      </c>
      <c r="I18" s="126">
        <v>10</v>
      </c>
      <c r="J18" s="126" t="s">
        <v>255</v>
      </c>
      <c r="K18" s="127" t="s">
        <v>255</v>
      </c>
      <c r="L18" s="126" t="s">
        <v>255</v>
      </c>
      <c r="M18" s="127" t="s">
        <v>255</v>
      </c>
      <c r="N18" s="218" t="s">
        <v>255</v>
      </c>
      <c r="O18" s="219" t="s">
        <v>255</v>
      </c>
      <c r="P18" s="125">
        <f t="shared" si="1"/>
        <v>409.98</v>
      </c>
      <c r="Q18" s="117">
        <f t="shared" si="2"/>
        <v>395</v>
      </c>
      <c r="R18" s="118">
        <v>0</v>
      </c>
      <c r="S18" s="118">
        <v>0</v>
      </c>
      <c r="T18" s="118">
        <v>409.98</v>
      </c>
      <c r="U18" s="118">
        <v>395</v>
      </c>
      <c r="V18" s="118">
        <v>0</v>
      </c>
      <c r="W18" s="119">
        <v>0</v>
      </c>
      <c r="X18" s="118">
        <v>0</v>
      </c>
      <c r="Y18" s="119">
        <v>0</v>
      </c>
      <c r="Z18" s="120">
        <v>0</v>
      </c>
      <c r="AA18" s="121">
        <v>0</v>
      </c>
    </row>
    <row r="19" spans="1:27" ht="51" x14ac:dyDescent="0.25">
      <c r="A19" s="73">
        <f t="shared" si="0"/>
        <v>10</v>
      </c>
      <c r="B19" s="112" t="s">
        <v>252</v>
      </c>
      <c r="C19" s="112" t="s">
        <v>256</v>
      </c>
      <c r="D19" s="112" t="s">
        <v>73</v>
      </c>
      <c r="E19" s="112" t="s">
        <v>264</v>
      </c>
      <c r="F19" s="126" t="s">
        <v>255</v>
      </c>
      <c r="G19" s="126" t="s">
        <v>255</v>
      </c>
      <c r="H19" s="126">
        <v>10</v>
      </c>
      <c r="I19" s="126">
        <v>10</v>
      </c>
      <c r="J19" s="126" t="s">
        <v>255</v>
      </c>
      <c r="K19" s="127" t="s">
        <v>255</v>
      </c>
      <c r="L19" s="126" t="s">
        <v>255</v>
      </c>
      <c r="M19" s="127" t="s">
        <v>255</v>
      </c>
      <c r="N19" s="218" t="s">
        <v>255</v>
      </c>
      <c r="O19" s="219" t="s">
        <v>255</v>
      </c>
      <c r="P19" s="125">
        <f t="shared" si="1"/>
        <v>734.44</v>
      </c>
      <c r="Q19" s="117">
        <f t="shared" si="2"/>
        <v>403.84</v>
      </c>
      <c r="R19" s="118">
        <v>0</v>
      </c>
      <c r="S19" s="118">
        <v>0</v>
      </c>
      <c r="T19" s="118">
        <v>734.44</v>
      </c>
      <c r="U19" s="118">
        <v>403.84</v>
      </c>
      <c r="V19" s="118">
        <v>0</v>
      </c>
      <c r="W19" s="119">
        <v>0</v>
      </c>
      <c r="X19" s="118">
        <v>0</v>
      </c>
      <c r="Y19" s="119">
        <v>0</v>
      </c>
      <c r="Z19" s="120">
        <v>0</v>
      </c>
      <c r="AA19" s="121">
        <v>0</v>
      </c>
    </row>
    <row r="20" spans="1:27" ht="51" x14ac:dyDescent="0.25">
      <c r="A20" s="73">
        <f t="shared" si="0"/>
        <v>11</v>
      </c>
      <c r="B20" s="112" t="s">
        <v>265</v>
      </c>
      <c r="C20" s="112" t="s">
        <v>256</v>
      </c>
      <c r="D20" s="112" t="s">
        <v>73</v>
      </c>
      <c r="E20" s="112" t="s">
        <v>264</v>
      </c>
      <c r="F20" s="126" t="s">
        <v>255</v>
      </c>
      <c r="G20" s="126" t="s">
        <v>255</v>
      </c>
      <c r="H20" s="126" t="s">
        <v>255</v>
      </c>
      <c r="I20" s="126" t="s">
        <v>255</v>
      </c>
      <c r="J20" s="126" t="s">
        <v>255</v>
      </c>
      <c r="K20" s="127" t="s">
        <v>255</v>
      </c>
      <c r="L20" s="126">
        <v>10</v>
      </c>
      <c r="M20" s="127">
        <v>10</v>
      </c>
      <c r="N20" s="218" t="s">
        <v>255</v>
      </c>
      <c r="O20" s="219" t="s">
        <v>255</v>
      </c>
      <c r="P20" s="125">
        <f t="shared" si="1"/>
        <v>569.67999999999995</v>
      </c>
      <c r="Q20" s="117">
        <f t="shared" si="2"/>
        <v>872.7</v>
      </c>
      <c r="R20" s="118">
        <v>0</v>
      </c>
      <c r="S20" s="118">
        <v>0</v>
      </c>
      <c r="T20" s="118">
        <v>0</v>
      </c>
      <c r="U20" s="118">
        <v>0</v>
      </c>
      <c r="V20" s="118">
        <v>0</v>
      </c>
      <c r="W20" s="119">
        <v>0</v>
      </c>
      <c r="X20" s="118">
        <v>569.67999999999995</v>
      </c>
      <c r="Y20" s="119">
        <v>872.7</v>
      </c>
      <c r="Z20" s="120">
        <v>0</v>
      </c>
      <c r="AA20" s="121">
        <v>0</v>
      </c>
    </row>
    <row r="21" spans="1:27" ht="127.5" x14ac:dyDescent="0.25">
      <c r="A21" s="73">
        <f t="shared" si="0"/>
        <v>12</v>
      </c>
      <c r="B21" s="112" t="s">
        <v>266</v>
      </c>
      <c r="C21" s="112" t="s">
        <v>256</v>
      </c>
      <c r="D21" s="112" t="s">
        <v>73</v>
      </c>
      <c r="E21" s="112" t="s">
        <v>267</v>
      </c>
      <c r="F21" s="126" t="s">
        <v>255</v>
      </c>
      <c r="G21" s="126" t="s">
        <v>255</v>
      </c>
      <c r="H21" s="126">
        <v>1</v>
      </c>
      <c r="I21" s="126" t="s">
        <v>255</v>
      </c>
      <c r="J21" s="126" t="s">
        <v>255</v>
      </c>
      <c r="K21" s="127" t="s">
        <v>255</v>
      </c>
      <c r="L21" s="126" t="s">
        <v>255</v>
      </c>
      <c r="M21" s="127" t="s">
        <v>255</v>
      </c>
      <c r="N21" s="218" t="s">
        <v>255</v>
      </c>
      <c r="O21" s="219" t="s">
        <v>255</v>
      </c>
      <c r="P21" s="125">
        <f t="shared" si="1"/>
        <v>7214.41</v>
      </c>
      <c r="Q21" s="117">
        <f t="shared" si="2"/>
        <v>500</v>
      </c>
      <c r="R21" s="118">
        <v>0</v>
      </c>
      <c r="S21" s="118">
        <v>0</v>
      </c>
      <c r="T21" s="118">
        <v>7214.41</v>
      </c>
      <c r="U21" s="118">
        <v>0</v>
      </c>
      <c r="V21" s="118">
        <v>0</v>
      </c>
      <c r="W21" s="119">
        <v>0</v>
      </c>
      <c r="X21" s="118">
        <v>0</v>
      </c>
      <c r="Y21" s="119">
        <v>500</v>
      </c>
      <c r="Z21" s="120">
        <v>0</v>
      </c>
      <c r="AA21" s="121">
        <v>0</v>
      </c>
    </row>
    <row r="22" spans="1:27" ht="114.75" x14ac:dyDescent="0.25">
      <c r="A22" s="113">
        <f t="shared" si="0"/>
        <v>13</v>
      </c>
      <c r="B22" s="115" t="s">
        <v>234</v>
      </c>
      <c r="C22" s="115" t="s">
        <v>235</v>
      </c>
      <c r="D22" s="115" t="s">
        <v>73</v>
      </c>
      <c r="E22" s="115" t="s">
        <v>261</v>
      </c>
      <c r="F22" s="126">
        <v>120</v>
      </c>
      <c r="G22" s="126" t="s">
        <v>255</v>
      </c>
      <c r="H22" s="126" t="s">
        <v>255</v>
      </c>
      <c r="I22" s="126">
        <v>117</v>
      </c>
      <c r="J22" s="126" t="s">
        <v>255</v>
      </c>
      <c r="K22" s="127" t="s">
        <v>255</v>
      </c>
      <c r="L22" s="126" t="s">
        <v>255</v>
      </c>
      <c r="M22" s="127" t="s">
        <v>255</v>
      </c>
      <c r="N22" s="218" t="s">
        <v>255</v>
      </c>
      <c r="O22" s="219" t="s">
        <v>255</v>
      </c>
      <c r="P22" s="125">
        <f t="shared" si="1"/>
        <v>485.74</v>
      </c>
      <c r="Q22" s="117">
        <f t="shared" si="2"/>
        <v>457.9</v>
      </c>
      <c r="R22" s="118">
        <v>485.74</v>
      </c>
      <c r="S22" s="118">
        <v>0</v>
      </c>
      <c r="T22" s="118">
        <v>0</v>
      </c>
      <c r="U22" s="118">
        <v>0</v>
      </c>
      <c r="V22" s="118">
        <v>0</v>
      </c>
      <c r="W22" s="119">
        <v>457.9</v>
      </c>
      <c r="X22" s="118">
        <v>0</v>
      </c>
      <c r="Y22" s="119">
        <v>0</v>
      </c>
      <c r="Z22" s="120">
        <v>0</v>
      </c>
      <c r="AA22" s="121">
        <v>0</v>
      </c>
    </row>
    <row r="23" spans="1:27" ht="114.75" x14ac:dyDescent="0.25">
      <c r="A23" s="113">
        <f t="shared" si="0"/>
        <v>14</v>
      </c>
      <c r="B23" s="115" t="s">
        <v>236</v>
      </c>
      <c r="C23" s="115" t="s">
        <v>235</v>
      </c>
      <c r="D23" s="115" t="s">
        <v>73</v>
      </c>
      <c r="E23" s="115" t="s">
        <v>261</v>
      </c>
      <c r="F23" s="131" t="s">
        <v>255</v>
      </c>
      <c r="G23" s="126" t="s">
        <v>255</v>
      </c>
      <c r="H23" s="126">
        <v>280</v>
      </c>
      <c r="I23" s="126" t="s">
        <v>255</v>
      </c>
      <c r="J23" s="126" t="s">
        <v>255</v>
      </c>
      <c r="K23" s="127" t="s">
        <v>255</v>
      </c>
      <c r="L23" s="126" t="s">
        <v>255</v>
      </c>
      <c r="M23" s="127" t="s">
        <v>255</v>
      </c>
      <c r="N23" s="218" t="s">
        <v>255</v>
      </c>
      <c r="O23" s="219" t="s">
        <v>255</v>
      </c>
      <c r="P23" s="125">
        <f t="shared" si="1"/>
        <v>1147.23</v>
      </c>
      <c r="Q23" s="117">
        <f t="shared" si="2"/>
        <v>0</v>
      </c>
      <c r="R23" s="118">
        <v>0</v>
      </c>
      <c r="S23" s="118">
        <v>0</v>
      </c>
      <c r="T23" s="118">
        <v>1147.23</v>
      </c>
      <c r="U23" s="118">
        <v>0</v>
      </c>
      <c r="V23" s="118">
        <v>0</v>
      </c>
      <c r="W23" s="119">
        <v>0</v>
      </c>
      <c r="X23" s="118">
        <v>0</v>
      </c>
      <c r="Y23" s="119">
        <v>0</v>
      </c>
      <c r="Z23" s="120">
        <v>0</v>
      </c>
      <c r="AA23" s="121">
        <v>0</v>
      </c>
    </row>
    <row r="24" spans="1:27" ht="114.75" x14ac:dyDescent="0.25">
      <c r="A24" s="113">
        <f t="shared" si="0"/>
        <v>15</v>
      </c>
      <c r="B24" s="115" t="s">
        <v>237</v>
      </c>
      <c r="C24" s="115" t="s">
        <v>235</v>
      </c>
      <c r="D24" s="115" t="s">
        <v>73</v>
      </c>
      <c r="E24" s="115" t="s">
        <v>261</v>
      </c>
      <c r="F24" s="126" t="s">
        <v>255</v>
      </c>
      <c r="G24" s="126" t="s">
        <v>255</v>
      </c>
      <c r="H24" s="126" t="s">
        <v>255</v>
      </c>
      <c r="I24" s="126" t="s">
        <v>255</v>
      </c>
      <c r="J24" s="126">
        <v>280</v>
      </c>
      <c r="K24" s="127">
        <v>96</v>
      </c>
      <c r="L24" s="126" t="s">
        <v>255</v>
      </c>
      <c r="M24" s="127" t="s">
        <v>255</v>
      </c>
      <c r="N24" s="218" t="s">
        <v>255</v>
      </c>
      <c r="O24" s="219" t="s">
        <v>255</v>
      </c>
      <c r="P24" s="125">
        <f t="shared" si="1"/>
        <v>1193.1199999999999</v>
      </c>
      <c r="Q24" s="117">
        <f t="shared" si="2"/>
        <v>259.79000000000002</v>
      </c>
      <c r="R24" s="118">
        <v>0</v>
      </c>
      <c r="S24" s="118">
        <v>0</v>
      </c>
      <c r="T24" s="118">
        <v>0</v>
      </c>
      <c r="U24" s="118">
        <v>0</v>
      </c>
      <c r="V24" s="118">
        <v>1193.1199999999999</v>
      </c>
      <c r="W24" s="119">
        <v>259.79000000000002</v>
      </c>
      <c r="X24" s="118">
        <v>0</v>
      </c>
      <c r="Y24" s="119">
        <v>0</v>
      </c>
      <c r="Z24" s="120">
        <v>0</v>
      </c>
      <c r="AA24" s="121">
        <v>0</v>
      </c>
    </row>
    <row r="25" spans="1:27" ht="114.75" x14ac:dyDescent="0.25">
      <c r="A25" s="113">
        <f t="shared" si="0"/>
        <v>16</v>
      </c>
      <c r="B25" s="115" t="s">
        <v>268</v>
      </c>
      <c r="C25" s="115" t="s">
        <v>235</v>
      </c>
      <c r="D25" s="115" t="s">
        <v>73</v>
      </c>
      <c r="E25" s="115" t="s">
        <v>261</v>
      </c>
      <c r="F25" s="126" t="s">
        <v>255</v>
      </c>
      <c r="G25" s="126" t="s">
        <v>255</v>
      </c>
      <c r="H25" s="126" t="s">
        <v>255</v>
      </c>
      <c r="I25" s="126" t="s">
        <v>255</v>
      </c>
      <c r="J25" s="126" t="s">
        <v>255</v>
      </c>
      <c r="K25" s="127" t="s">
        <v>255</v>
      </c>
      <c r="L25" s="126">
        <v>280</v>
      </c>
      <c r="M25" s="127" t="s">
        <v>255</v>
      </c>
      <c r="N25" s="218" t="s">
        <v>255</v>
      </c>
      <c r="O25" s="219" t="s">
        <v>255</v>
      </c>
      <c r="P25" s="125">
        <f t="shared" si="1"/>
        <v>1240.8499999999999</v>
      </c>
      <c r="Q25" s="117">
        <f t="shared" si="2"/>
        <v>0</v>
      </c>
      <c r="R25" s="118">
        <v>0</v>
      </c>
      <c r="S25" s="118">
        <v>0</v>
      </c>
      <c r="T25" s="118">
        <v>0</v>
      </c>
      <c r="U25" s="118">
        <v>0</v>
      </c>
      <c r="V25" s="118">
        <v>0</v>
      </c>
      <c r="W25" s="119">
        <v>0</v>
      </c>
      <c r="X25" s="118">
        <v>1240.8499999999999</v>
      </c>
      <c r="Y25" s="119">
        <v>0</v>
      </c>
      <c r="Z25" s="120">
        <v>0</v>
      </c>
      <c r="AA25" s="121">
        <v>0</v>
      </c>
    </row>
    <row r="26" spans="1:27" ht="114.75" x14ac:dyDescent="0.25">
      <c r="A26" s="113">
        <f t="shared" si="0"/>
        <v>17</v>
      </c>
      <c r="B26" s="115" t="s">
        <v>269</v>
      </c>
      <c r="C26" s="115" t="s">
        <v>235</v>
      </c>
      <c r="D26" s="115" t="s">
        <v>73</v>
      </c>
      <c r="E26" s="115" t="s">
        <v>261</v>
      </c>
      <c r="F26" s="126" t="s">
        <v>255</v>
      </c>
      <c r="G26" s="126" t="s">
        <v>255</v>
      </c>
      <c r="H26" s="126" t="s">
        <v>255</v>
      </c>
      <c r="I26" s="126" t="s">
        <v>255</v>
      </c>
      <c r="J26" s="126" t="s">
        <v>255</v>
      </c>
      <c r="K26" s="127" t="s">
        <v>255</v>
      </c>
      <c r="L26" s="126">
        <v>280</v>
      </c>
      <c r="M26" s="127" t="s">
        <v>255</v>
      </c>
      <c r="N26" s="218" t="s">
        <v>255</v>
      </c>
      <c r="O26" s="219" t="s">
        <v>255</v>
      </c>
      <c r="P26" s="125">
        <f>SUM(R26+T26+V26+X26+Z26)</f>
        <v>1240.8499999999999</v>
      </c>
      <c r="Q26" s="117">
        <f>S26+U26+W26+Y26+AA26</f>
        <v>0</v>
      </c>
      <c r="R26" s="118">
        <v>0</v>
      </c>
      <c r="S26" s="118">
        <v>0</v>
      </c>
      <c r="T26" s="118">
        <v>0</v>
      </c>
      <c r="U26" s="118">
        <v>0</v>
      </c>
      <c r="V26" s="118">
        <v>0</v>
      </c>
      <c r="W26" s="119">
        <v>0</v>
      </c>
      <c r="X26" s="118">
        <v>1240.8499999999999</v>
      </c>
      <c r="Y26" s="119">
        <v>0</v>
      </c>
      <c r="Z26" s="120">
        <v>0</v>
      </c>
      <c r="AA26" s="121">
        <v>0</v>
      </c>
    </row>
    <row r="27" spans="1:27" ht="114.75" x14ac:dyDescent="0.25">
      <c r="A27" s="113">
        <f t="shared" si="0"/>
        <v>18</v>
      </c>
      <c r="B27" s="115" t="s">
        <v>270</v>
      </c>
      <c r="C27" s="115" t="s">
        <v>235</v>
      </c>
      <c r="D27" s="115" t="s">
        <v>73</v>
      </c>
      <c r="E27" s="115" t="s">
        <v>261</v>
      </c>
      <c r="F27" s="126" t="s">
        <v>255</v>
      </c>
      <c r="G27" s="126" t="s">
        <v>255</v>
      </c>
      <c r="H27" s="126" t="s">
        <v>255</v>
      </c>
      <c r="I27" s="126" t="s">
        <v>255</v>
      </c>
      <c r="J27" s="126" t="s">
        <v>255</v>
      </c>
      <c r="K27" s="127" t="s">
        <v>255</v>
      </c>
      <c r="L27" s="126" t="s">
        <v>255</v>
      </c>
      <c r="M27" s="127" t="s">
        <v>255</v>
      </c>
      <c r="N27" s="218">
        <v>280</v>
      </c>
      <c r="O27" s="219" t="s">
        <v>255</v>
      </c>
      <c r="P27" s="125">
        <f t="shared" si="1"/>
        <v>1290.48</v>
      </c>
      <c r="Q27" s="117">
        <f t="shared" si="2"/>
        <v>0</v>
      </c>
      <c r="R27" s="118">
        <v>0</v>
      </c>
      <c r="S27" s="118">
        <v>0</v>
      </c>
      <c r="T27" s="118">
        <v>0</v>
      </c>
      <c r="U27" s="118">
        <v>0</v>
      </c>
      <c r="V27" s="118">
        <v>0</v>
      </c>
      <c r="W27" s="119">
        <v>0</v>
      </c>
      <c r="X27" s="118">
        <v>0</v>
      </c>
      <c r="Y27" s="119">
        <v>0</v>
      </c>
      <c r="Z27" s="120">
        <v>1290.48</v>
      </c>
      <c r="AA27" s="121">
        <v>0</v>
      </c>
    </row>
    <row r="28" spans="1:27" ht="114.75" x14ac:dyDescent="0.25">
      <c r="A28" s="113">
        <f t="shared" si="0"/>
        <v>19</v>
      </c>
      <c r="B28" s="115" t="s">
        <v>271</v>
      </c>
      <c r="C28" s="115" t="s">
        <v>235</v>
      </c>
      <c r="D28" s="115" t="s">
        <v>73</v>
      </c>
      <c r="E28" s="115" t="s">
        <v>261</v>
      </c>
      <c r="F28" s="126" t="s">
        <v>255</v>
      </c>
      <c r="G28" s="126" t="s">
        <v>255</v>
      </c>
      <c r="H28" s="126" t="s">
        <v>255</v>
      </c>
      <c r="I28" s="126" t="s">
        <v>255</v>
      </c>
      <c r="J28" s="126" t="s">
        <v>255</v>
      </c>
      <c r="K28" s="127" t="s">
        <v>255</v>
      </c>
      <c r="L28" s="126" t="s">
        <v>255</v>
      </c>
      <c r="M28" s="127" t="s">
        <v>255</v>
      </c>
      <c r="N28" s="218">
        <v>280</v>
      </c>
      <c r="O28" s="219" t="s">
        <v>255</v>
      </c>
      <c r="P28" s="125">
        <f>SUM(R28+T28+V28+X28+Z28)</f>
        <v>1290.48</v>
      </c>
      <c r="Q28" s="117">
        <f>S28+U28+W28+Y28+AA28</f>
        <v>0</v>
      </c>
      <c r="R28" s="118">
        <v>0</v>
      </c>
      <c r="S28" s="118">
        <v>0</v>
      </c>
      <c r="T28" s="118">
        <v>0</v>
      </c>
      <c r="U28" s="118">
        <v>0</v>
      </c>
      <c r="V28" s="118">
        <v>0</v>
      </c>
      <c r="W28" s="119">
        <v>0</v>
      </c>
      <c r="X28" s="118">
        <v>0</v>
      </c>
      <c r="Y28" s="119">
        <v>0</v>
      </c>
      <c r="Z28" s="120">
        <v>1290.48</v>
      </c>
      <c r="AA28" s="121">
        <v>0</v>
      </c>
    </row>
    <row r="29" spans="1:27" ht="114.75" x14ac:dyDescent="0.25">
      <c r="A29" s="113">
        <f t="shared" si="0"/>
        <v>20</v>
      </c>
      <c r="B29" s="115" t="s">
        <v>272</v>
      </c>
      <c r="C29" s="115" t="s">
        <v>235</v>
      </c>
      <c r="D29" s="115" t="s">
        <v>73</v>
      </c>
      <c r="E29" s="115" t="s">
        <v>261</v>
      </c>
      <c r="F29" s="126" t="s">
        <v>255</v>
      </c>
      <c r="G29" s="126" t="s">
        <v>255</v>
      </c>
      <c r="H29" s="126" t="s">
        <v>255</v>
      </c>
      <c r="I29" s="126" t="s">
        <v>255</v>
      </c>
      <c r="J29" s="126" t="s">
        <v>255</v>
      </c>
      <c r="K29" s="127" t="s">
        <v>255</v>
      </c>
      <c r="L29" s="126" t="s">
        <v>255</v>
      </c>
      <c r="M29" s="127" t="s">
        <v>255</v>
      </c>
      <c r="N29" s="218">
        <v>280</v>
      </c>
      <c r="O29" s="219" t="s">
        <v>255</v>
      </c>
      <c r="P29" s="125">
        <f>SUM(R29+T29+V29+X29+Z29)</f>
        <v>1290.48</v>
      </c>
      <c r="Q29" s="117">
        <f>S29+U29+W29+Y29+AA29</f>
        <v>0</v>
      </c>
      <c r="R29" s="118">
        <v>0</v>
      </c>
      <c r="S29" s="118">
        <v>0</v>
      </c>
      <c r="T29" s="118">
        <v>0</v>
      </c>
      <c r="U29" s="118">
        <v>0</v>
      </c>
      <c r="V29" s="118">
        <v>0</v>
      </c>
      <c r="W29" s="119">
        <v>0</v>
      </c>
      <c r="X29" s="118">
        <v>0</v>
      </c>
      <c r="Y29" s="119">
        <v>0</v>
      </c>
      <c r="Z29" s="120">
        <v>1290.48</v>
      </c>
      <c r="AA29" s="121">
        <v>0</v>
      </c>
    </row>
    <row r="30" spans="1:27" ht="15.75" thickBot="1" x14ac:dyDescent="0.3">
      <c r="A30" s="45"/>
      <c r="B30" s="46" t="s">
        <v>168</v>
      </c>
      <c r="C30" s="38"/>
      <c r="D30" s="38"/>
      <c r="E30" s="38"/>
      <c r="F30" s="129">
        <f t="shared" ref="F30:O30" si="3">SUM(A30:E30)</f>
        <v>0</v>
      </c>
      <c r="G30" s="129">
        <f t="shared" si="3"/>
        <v>0</v>
      </c>
      <c r="H30" s="129">
        <f t="shared" si="3"/>
        <v>0</v>
      </c>
      <c r="I30" s="129">
        <f t="shared" si="3"/>
        <v>0</v>
      </c>
      <c r="J30" s="129">
        <f t="shared" si="3"/>
        <v>0</v>
      </c>
      <c r="K30" s="130">
        <f t="shared" si="3"/>
        <v>0</v>
      </c>
      <c r="L30" s="129">
        <f t="shared" si="3"/>
        <v>0</v>
      </c>
      <c r="M30" s="130">
        <f t="shared" si="3"/>
        <v>0</v>
      </c>
      <c r="N30" s="220">
        <f t="shared" si="3"/>
        <v>0</v>
      </c>
      <c r="O30" s="221">
        <f t="shared" si="3"/>
        <v>0</v>
      </c>
      <c r="P30" s="125">
        <f>SUM(R30+T30+V30+X30+Z30)</f>
        <v>110644.51</v>
      </c>
      <c r="Q30" s="117">
        <f>S30+U30+W30+Y30+AA30</f>
        <v>11809.189999999999</v>
      </c>
      <c r="R30" s="117">
        <f t="shared" ref="R30:AA30" si="4">SUM(R10:R29)</f>
        <v>13561.949999999999</v>
      </c>
      <c r="S30" s="117">
        <f t="shared" si="4"/>
        <v>0</v>
      </c>
      <c r="T30" s="117">
        <f t="shared" si="4"/>
        <v>28707.699999999997</v>
      </c>
      <c r="U30" s="117">
        <f t="shared" si="4"/>
        <v>4946.3</v>
      </c>
      <c r="V30" s="117">
        <f t="shared" si="4"/>
        <v>25409.719999999998</v>
      </c>
      <c r="W30" s="122">
        <f t="shared" si="4"/>
        <v>1759.2399999999998</v>
      </c>
      <c r="X30" s="117">
        <f t="shared" si="4"/>
        <v>15173.050000000001</v>
      </c>
      <c r="Y30" s="122">
        <f t="shared" si="4"/>
        <v>5103.6499999999996</v>
      </c>
      <c r="Z30" s="123">
        <f t="shared" si="4"/>
        <v>27792.09</v>
      </c>
      <c r="AA30" s="124">
        <f t="shared" si="4"/>
        <v>0</v>
      </c>
    </row>
    <row r="31" spans="1:27" ht="39.75" customHeight="1" x14ac:dyDescent="0.25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spans="1:27" hidden="1" x14ac:dyDescent="0.25">
      <c r="A32" s="39"/>
      <c r="B32" s="326" t="s">
        <v>897</v>
      </c>
      <c r="C32" s="326"/>
      <c r="D32" s="326"/>
      <c r="E32" s="326"/>
      <c r="F32" s="92"/>
      <c r="G32" s="92"/>
      <c r="H32" s="54"/>
      <c r="I32" s="325"/>
      <c r="J32" s="325"/>
      <c r="K32" s="325" t="s">
        <v>898</v>
      </c>
      <c r="L32" s="325"/>
      <c r="M32" s="325"/>
      <c r="N32" s="325"/>
      <c r="O32" s="325"/>
      <c r="P32" s="325"/>
    </row>
    <row r="33" spans="1:16" ht="51" hidden="1" customHeight="1" x14ac:dyDescent="0.25">
      <c r="A33" s="39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</row>
    <row r="34" spans="1:16" ht="15.75" hidden="1" customHeight="1" x14ac:dyDescent="0.25">
      <c r="A34" s="27"/>
      <c r="B34" s="54"/>
      <c r="C34" s="175" t="s">
        <v>900</v>
      </c>
      <c r="D34" s="175"/>
      <c r="E34" s="176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</row>
    <row r="35" spans="1:16" hidden="1" x14ac:dyDescent="0.25">
      <c r="B35" s="54"/>
      <c r="C35" s="304" t="s">
        <v>102</v>
      </c>
      <c r="D35" s="304"/>
      <c r="E35" s="176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</row>
    <row r="36" spans="1:16" x14ac:dyDescent="0.25"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</row>
  </sheetData>
  <sheetProtection formatCells="0" formatColumns="0" formatRows="0" insertColumns="0" insertRows="0" insertHyperlinks="0" deleteColumns="0" deleteRows="0" sort="0" autoFilter="0" pivotTables="0"/>
  <protectedRanges>
    <protectedRange sqref="D32:G32 I32:J32" name="Диапазон18_1"/>
    <protectedRange sqref="D32:G32" name="Диапазон2_1"/>
  </protectedRanges>
  <mergeCells count="25">
    <mergeCell ref="B4:Y4"/>
    <mergeCell ref="T8:U8"/>
    <mergeCell ref="V8:W8"/>
    <mergeCell ref="X8:Y8"/>
    <mergeCell ref="P7:Q8"/>
    <mergeCell ref="A5:W5"/>
    <mergeCell ref="R7:AA7"/>
    <mergeCell ref="N8:O8"/>
    <mergeCell ref="R8:S8"/>
    <mergeCell ref="B32:E32"/>
    <mergeCell ref="I32:J32"/>
    <mergeCell ref="K32:P32"/>
    <mergeCell ref="C35:D35"/>
    <mergeCell ref="A3:Z3"/>
    <mergeCell ref="C7:C9"/>
    <mergeCell ref="A7:A9"/>
    <mergeCell ref="B7:B9"/>
    <mergeCell ref="D7:D9"/>
    <mergeCell ref="E7:E9"/>
    <mergeCell ref="F7:O7"/>
    <mergeCell ref="F8:G8"/>
    <mergeCell ref="H8:I8"/>
    <mergeCell ref="J8:K8"/>
    <mergeCell ref="L8:M8"/>
    <mergeCell ref="Z8:AA8"/>
  </mergeCells>
  <pageMargins left="1.1811023622047245" right="0.39370078740157483" top="0.78740157480314965" bottom="0.78740157480314965" header="0.31496062992125984" footer="0.31496062992125984"/>
  <pageSetup paperSize="9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2"/>
  <sheetViews>
    <sheetView zoomScale="87" zoomScaleNormal="87" workbookViewId="0">
      <selection activeCell="A17" sqref="A17:XFD20"/>
    </sheetView>
  </sheetViews>
  <sheetFormatPr defaultRowHeight="15" x14ac:dyDescent="0.25"/>
  <cols>
    <col min="1" max="1" width="34.140625" style="3" customWidth="1"/>
    <col min="2" max="2" width="16" style="3" customWidth="1"/>
    <col min="3" max="3" width="10.5703125" style="3" customWidth="1"/>
    <col min="4" max="4" width="18.7109375" style="3" customWidth="1"/>
    <col min="5" max="5" width="12.5703125" style="3" customWidth="1"/>
    <col min="6" max="6" width="18.5703125" style="3" customWidth="1"/>
    <col min="7" max="7" width="15.28515625" style="3" customWidth="1"/>
    <col min="8" max="8" width="18.42578125" style="3" customWidth="1"/>
    <col min="9" max="9" width="13.5703125" style="3" customWidth="1"/>
    <col min="10" max="10" width="18.5703125" style="3" customWidth="1"/>
    <col min="11" max="11" width="21" style="3" customWidth="1"/>
    <col min="12" max="13" width="15.28515625" style="3" customWidth="1"/>
    <col min="14" max="14" width="9.42578125" style="3" customWidth="1"/>
    <col min="15" max="15" width="14.7109375" style="3" customWidth="1"/>
    <col min="16" max="16384" width="9.140625" style="3"/>
  </cols>
  <sheetData>
    <row r="1" spans="1:15" ht="15" customHeight="1" x14ac:dyDescent="0.25">
      <c r="O1" s="53" t="s">
        <v>48</v>
      </c>
    </row>
    <row r="2" spans="1:15" ht="18.75" x14ac:dyDescent="0.25">
      <c r="A2" s="376" t="s">
        <v>156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</row>
    <row r="3" spans="1:15" ht="15.75" x14ac:dyDescent="0.25">
      <c r="A3" s="7"/>
      <c r="B3" s="7"/>
      <c r="C3" s="375" t="s">
        <v>233</v>
      </c>
      <c r="D3" s="375"/>
      <c r="E3" s="375"/>
      <c r="F3" s="375"/>
      <c r="G3" s="375"/>
      <c r="H3" s="375"/>
      <c r="I3" s="375"/>
      <c r="J3" s="375"/>
      <c r="K3" s="375"/>
      <c r="L3" s="48"/>
      <c r="M3" s="7"/>
      <c r="N3" s="7"/>
      <c r="O3" s="7"/>
    </row>
    <row r="4" spans="1:15" ht="15.75" x14ac:dyDescent="0.25">
      <c r="A4" s="7"/>
      <c r="B4" s="7"/>
      <c r="C4" s="7"/>
      <c r="D4" s="7"/>
      <c r="E4" s="7"/>
      <c r="F4" s="7"/>
      <c r="G4" s="18" t="s">
        <v>147</v>
      </c>
      <c r="H4" s="7"/>
      <c r="I4" s="7"/>
      <c r="J4" s="7"/>
      <c r="K4" s="7"/>
      <c r="L4" s="7"/>
      <c r="M4" s="7"/>
      <c r="N4" s="7"/>
      <c r="O4" s="7"/>
    </row>
    <row r="5" spans="1:15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33" customHeight="1" x14ac:dyDescent="0.25">
      <c r="A6" s="355" t="s">
        <v>4</v>
      </c>
      <c r="B6" s="355" t="s">
        <v>10</v>
      </c>
      <c r="C6" s="355"/>
      <c r="D6" s="355"/>
      <c r="E6" s="355"/>
      <c r="F6" s="355"/>
      <c r="G6" s="357" t="s">
        <v>21</v>
      </c>
      <c r="H6" s="357"/>
      <c r="I6" s="357"/>
      <c r="J6" s="357"/>
      <c r="K6" s="358"/>
      <c r="L6" s="377" t="s">
        <v>192</v>
      </c>
      <c r="M6" s="356" t="s">
        <v>16</v>
      </c>
      <c r="N6" s="358"/>
      <c r="O6" s="377" t="s">
        <v>20</v>
      </c>
    </row>
    <row r="7" spans="1:15" ht="79.5" customHeight="1" x14ac:dyDescent="0.25">
      <c r="A7" s="355"/>
      <c r="B7" s="114" t="s">
        <v>13</v>
      </c>
      <c r="C7" s="114" t="s">
        <v>11</v>
      </c>
      <c r="D7" s="114" t="s">
        <v>22</v>
      </c>
      <c r="E7" s="114" t="s">
        <v>12</v>
      </c>
      <c r="F7" s="114" t="s">
        <v>162</v>
      </c>
      <c r="G7" s="114" t="s">
        <v>17</v>
      </c>
      <c r="H7" s="114" t="s">
        <v>18</v>
      </c>
      <c r="I7" s="114" t="s">
        <v>19</v>
      </c>
      <c r="J7" s="114" t="s">
        <v>226</v>
      </c>
      <c r="K7" s="114" t="s">
        <v>161</v>
      </c>
      <c r="L7" s="378"/>
      <c r="M7" s="114" t="s">
        <v>14</v>
      </c>
      <c r="N7" s="114" t="s">
        <v>15</v>
      </c>
      <c r="O7" s="378"/>
    </row>
    <row r="8" spans="1:15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14</v>
      </c>
    </row>
    <row r="9" spans="1:15" ht="15.75" x14ac:dyDescent="0.25">
      <c r="A9" s="114"/>
      <c r="B9" s="5"/>
      <c r="C9" s="5"/>
      <c r="D9" s="5"/>
      <c r="E9" s="5"/>
      <c r="F9" s="133"/>
      <c r="G9" s="5"/>
      <c r="H9" s="5"/>
      <c r="I9" s="132"/>
      <c r="J9" s="5"/>
      <c r="K9" s="133"/>
      <c r="L9" s="133"/>
      <c r="M9" s="5"/>
      <c r="N9" s="5"/>
      <c r="O9" s="5"/>
    </row>
    <row r="10" spans="1:15" ht="15.75" x14ac:dyDescent="0.25">
      <c r="A10" s="114"/>
      <c r="B10" s="5"/>
      <c r="C10" s="5"/>
      <c r="D10" s="5"/>
      <c r="E10" s="5"/>
      <c r="F10" s="133"/>
      <c r="G10" s="5"/>
      <c r="H10" s="5"/>
      <c r="I10" s="132"/>
      <c r="J10" s="5"/>
      <c r="K10" s="133"/>
      <c r="L10" s="133"/>
      <c r="M10" s="5"/>
      <c r="N10" s="5"/>
      <c r="O10" s="5"/>
    </row>
    <row r="11" spans="1:15" ht="15.75" x14ac:dyDescent="0.25">
      <c r="A11" s="114"/>
      <c r="B11" s="5"/>
      <c r="C11" s="5"/>
      <c r="D11" s="5"/>
      <c r="E11" s="5"/>
      <c r="F11" s="133"/>
      <c r="G11" s="5"/>
      <c r="H11" s="5"/>
      <c r="I11" s="132"/>
      <c r="J11" s="5"/>
      <c r="K11" s="133"/>
      <c r="L11" s="133"/>
      <c r="M11" s="5"/>
      <c r="N11" s="5"/>
      <c r="O11" s="5"/>
    </row>
    <row r="12" spans="1:15" ht="15.75" x14ac:dyDescent="0.25">
      <c r="A12" s="205"/>
      <c r="B12" s="5"/>
      <c r="C12" s="5"/>
      <c r="D12" s="5"/>
      <c r="E12" s="5"/>
      <c r="F12" s="133"/>
      <c r="G12" s="5"/>
      <c r="H12" s="5"/>
      <c r="I12" s="132"/>
      <c r="J12" s="5"/>
      <c r="K12" s="133"/>
      <c r="L12" s="133"/>
      <c r="M12" s="5"/>
      <c r="N12" s="5"/>
      <c r="O12" s="5"/>
    </row>
    <row r="13" spans="1:15" ht="15.75" x14ac:dyDescent="0.25">
      <c r="A13" s="114"/>
      <c r="B13" s="5"/>
      <c r="C13" s="5"/>
      <c r="D13" s="5"/>
      <c r="E13" s="5"/>
      <c r="F13" s="133"/>
      <c r="G13" s="5"/>
      <c r="H13" s="5"/>
      <c r="I13" s="132"/>
      <c r="J13" s="5"/>
      <c r="K13" s="133"/>
      <c r="L13" s="133"/>
      <c r="M13" s="5"/>
      <c r="N13" s="5"/>
      <c r="O13" s="5"/>
    </row>
    <row r="14" spans="1:15" ht="15.75" x14ac:dyDescent="0.25">
      <c r="A14" s="49" t="s">
        <v>167</v>
      </c>
      <c r="B14" s="5"/>
      <c r="C14" s="5"/>
      <c r="D14" s="5"/>
      <c r="E14" s="5"/>
      <c r="F14" s="133">
        <f>SUM(F9:F10)</f>
        <v>0</v>
      </c>
      <c r="G14" s="5"/>
      <c r="H14" s="5"/>
      <c r="I14" s="5"/>
      <c r="J14" s="5"/>
      <c r="K14" s="133">
        <f>SUM(K9:K13)</f>
        <v>0</v>
      </c>
      <c r="L14" s="133">
        <f>SUM(L9:L13)</f>
        <v>0</v>
      </c>
      <c r="M14" s="5"/>
      <c r="N14" s="5"/>
      <c r="O14" s="5"/>
    </row>
    <row r="15" spans="1:15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42" customHeight="1" x14ac:dyDescent="0.25"/>
    <row r="17" spans="1:15" s="34" customFormat="1" hidden="1" x14ac:dyDescent="0.25">
      <c r="A17" s="326" t="s">
        <v>897</v>
      </c>
      <c r="B17" s="326"/>
      <c r="C17" s="326"/>
      <c r="D17" s="326"/>
      <c r="E17" s="92"/>
      <c r="F17" s="92"/>
      <c r="G17" s="54"/>
      <c r="H17" s="325"/>
      <c r="I17" s="325"/>
      <c r="J17" s="325" t="s">
        <v>898</v>
      </c>
      <c r="K17" s="325"/>
      <c r="L17" s="325"/>
      <c r="M17" s="325"/>
      <c r="N17" s="325"/>
      <c r="O17" s="325"/>
    </row>
    <row r="18" spans="1:15" s="34" customFormat="1" ht="51" hidden="1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s="34" customFormat="1" ht="15.75" hidden="1" customHeight="1" x14ac:dyDescent="0.25">
      <c r="A19" s="54"/>
      <c r="B19" s="175" t="s">
        <v>900</v>
      </c>
      <c r="C19" s="175"/>
      <c r="D19" s="176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s="34" customFormat="1" hidden="1" x14ac:dyDescent="0.25">
      <c r="A20" s="54"/>
      <c r="B20" s="304" t="s">
        <v>102</v>
      </c>
      <c r="C20" s="304"/>
      <c r="D20" s="176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15" s="34" customFormat="1" x14ac:dyDescent="0.25"/>
    <row r="22" spans="1:15" s="34" customFormat="1" x14ac:dyDescent="0.25"/>
  </sheetData>
  <protectedRanges>
    <protectedRange sqref="C17:F17 H17:I17" name="Диапазон18_1"/>
    <protectedRange sqref="C17:F17" name="Диапазон2_1"/>
  </protectedRanges>
  <mergeCells count="12">
    <mergeCell ref="A2:O2"/>
    <mergeCell ref="M6:N6"/>
    <mergeCell ref="B6:F6"/>
    <mergeCell ref="G6:K6"/>
    <mergeCell ref="O6:O7"/>
    <mergeCell ref="A6:A7"/>
    <mergeCell ref="L6:L7"/>
    <mergeCell ref="A17:D17"/>
    <mergeCell ref="H17:I17"/>
    <mergeCell ref="J17:O17"/>
    <mergeCell ref="B20:C20"/>
    <mergeCell ref="C3:K3"/>
  </mergeCells>
  <pageMargins left="1.1811023622047245" right="0.39370078740157483" top="0.78740157480314965" bottom="0.78740157480314965" header="0.31496062992125984" footer="0.31496062992125984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2"/>
  <sheetViews>
    <sheetView zoomScale="80" zoomScaleNormal="80" workbookViewId="0">
      <selection activeCell="A16" sqref="A16:XFD19"/>
    </sheetView>
  </sheetViews>
  <sheetFormatPr defaultRowHeight="15.75" x14ac:dyDescent="0.25"/>
  <cols>
    <col min="1" max="1" width="15.5703125" style="2" customWidth="1"/>
    <col min="2" max="2" width="18.85546875" style="2" customWidth="1"/>
    <col min="3" max="3" width="16.85546875" style="2" customWidth="1"/>
    <col min="4" max="4" width="17.140625" style="2" customWidth="1"/>
    <col min="5" max="5" width="16" style="2" customWidth="1"/>
    <col min="6" max="7" width="19.28515625" style="2" customWidth="1"/>
    <col min="8" max="8" width="16.5703125" style="2" customWidth="1"/>
    <col min="9" max="9" width="24.140625" style="2" customWidth="1"/>
    <col min="10" max="10" width="26" style="2" customWidth="1"/>
    <col min="11" max="16384" width="9.140625" style="2"/>
  </cols>
  <sheetData>
    <row r="1" spans="1:15" x14ac:dyDescent="0.25">
      <c r="I1" s="6" t="s">
        <v>49</v>
      </c>
    </row>
    <row r="2" spans="1:15" x14ac:dyDescent="0.25">
      <c r="I2" s="6"/>
    </row>
    <row r="3" spans="1:15" ht="19.5" customHeight="1" x14ac:dyDescent="0.25">
      <c r="A3" s="379" t="s">
        <v>157</v>
      </c>
      <c r="B3" s="379"/>
      <c r="C3" s="379"/>
      <c r="D3" s="379"/>
      <c r="E3" s="379"/>
      <c r="F3" s="379"/>
      <c r="G3" s="379"/>
      <c r="H3" s="379"/>
      <c r="I3" s="379"/>
    </row>
    <row r="4" spans="1:15" ht="15.75" customHeight="1" x14ac:dyDescent="0.25">
      <c r="A4" s="19"/>
      <c r="B4" s="381" t="s">
        <v>233</v>
      </c>
      <c r="C4" s="381"/>
      <c r="D4" s="381"/>
      <c r="E4" s="381"/>
      <c r="F4" s="381"/>
      <c r="G4" s="381"/>
      <c r="H4" s="381"/>
      <c r="I4" s="381"/>
    </row>
    <row r="5" spans="1:15" ht="15.75" customHeight="1" x14ac:dyDescent="0.25">
      <c r="A5" s="19"/>
      <c r="E5" s="18" t="s">
        <v>147</v>
      </c>
      <c r="I5" s="19"/>
    </row>
    <row r="6" spans="1:15" ht="31.5" customHeight="1" x14ac:dyDescent="0.25">
      <c r="A6" s="8"/>
      <c r="B6" s="8"/>
      <c r="C6" s="8"/>
      <c r="D6" s="8"/>
      <c r="E6" s="8"/>
      <c r="F6" s="8"/>
      <c r="G6" s="8"/>
      <c r="H6" s="8"/>
      <c r="I6" s="8"/>
    </row>
    <row r="7" spans="1:15" ht="177.75" customHeight="1" x14ac:dyDescent="0.25">
      <c r="A7" s="1" t="s">
        <v>4</v>
      </c>
      <c r="B7" s="1" t="s">
        <v>52</v>
      </c>
      <c r="C7" s="1" t="s">
        <v>2</v>
      </c>
      <c r="D7" s="1" t="s">
        <v>3</v>
      </c>
      <c r="E7" s="1" t="s">
        <v>5</v>
      </c>
      <c r="F7" s="1" t="s">
        <v>6</v>
      </c>
      <c r="G7" s="1" t="s">
        <v>7</v>
      </c>
      <c r="H7" s="1" t="s">
        <v>0</v>
      </c>
      <c r="I7" s="1" t="s">
        <v>1</v>
      </c>
    </row>
    <row r="8" spans="1:1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</row>
    <row r="9" spans="1:15" x14ac:dyDescent="0.25">
      <c r="A9" s="377"/>
      <c r="B9" s="1"/>
      <c r="C9" s="1"/>
      <c r="D9" s="1"/>
      <c r="E9" s="1"/>
      <c r="F9" s="1"/>
      <c r="G9" s="1"/>
      <c r="H9" s="1"/>
      <c r="I9" s="1"/>
    </row>
    <row r="10" spans="1:15" x14ac:dyDescent="0.25">
      <c r="A10" s="380"/>
      <c r="B10" s="1"/>
      <c r="C10" s="116"/>
      <c r="D10" s="135"/>
      <c r="E10" s="116"/>
      <c r="F10" s="116"/>
      <c r="G10" s="116"/>
      <c r="H10" s="116"/>
      <c r="I10" s="116"/>
    </row>
    <row r="11" spans="1:15" x14ac:dyDescent="0.25">
      <c r="A11" s="380"/>
      <c r="B11" s="1"/>
      <c r="C11" s="116"/>
      <c r="D11" s="135"/>
      <c r="E11" s="116"/>
      <c r="F11" s="116"/>
      <c r="G11" s="116"/>
      <c r="H11" s="116"/>
      <c r="I11" s="116"/>
    </row>
    <row r="12" spans="1:15" x14ac:dyDescent="0.25">
      <c r="A12" s="378"/>
      <c r="B12" s="1"/>
      <c r="C12" s="116"/>
      <c r="D12" s="135"/>
      <c r="E12" s="116"/>
      <c r="F12" s="116"/>
      <c r="G12" s="116"/>
      <c r="H12" s="116"/>
      <c r="I12" s="116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</row>
    <row r="15" spans="1:15" ht="39" customHeight="1" x14ac:dyDescent="0.25"/>
    <row r="16" spans="1:15" s="34" customFormat="1" ht="15" hidden="1" customHeight="1" x14ac:dyDescent="0.25">
      <c r="A16" s="326" t="s">
        <v>878</v>
      </c>
      <c r="B16" s="326"/>
      <c r="C16" s="326"/>
      <c r="D16" s="326"/>
      <c r="E16" s="92"/>
      <c r="F16" s="92"/>
      <c r="G16" s="54"/>
      <c r="H16" s="325" t="s">
        <v>898</v>
      </c>
      <c r="I16" s="325"/>
      <c r="J16" s="325"/>
      <c r="K16" s="325"/>
      <c r="L16" s="325"/>
      <c r="M16" s="325"/>
      <c r="N16" s="325"/>
      <c r="O16" s="325"/>
    </row>
    <row r="17" spans="1:15" s="34" customFormat="1" ht="51" hidden="1" customHeigh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s="34" customFormat="1" ht="15.75" hidden="1" customHeight="1" x14ac:dyDescent="0.25">
      <c r="A18" s="54"/>
      <c r="B18" s="175" t="s">
        <v>900</v>
      </c>
      <c r="C18" s="175"/>
      <c r="D18" s="176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s="34" customFormat="1" ht="15" hidden="1" x14ac:dyDescent="0.25">
      <c r="A19" s="54"/>
      <c r="B19" s="304" t="s">
        <v>102</v>
      </c>
      <c r="C19" s="304"/>
      <c r="D19" s="176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s="34" customFormat="1" ht="15" x14ac:dyDescent="0.25"/>
    <row r="21" spans="1:15" s="34" customFormat="1" ht="15" x14ac:dyDescent="0.25"/>
    <row r="22" spans="1:15" s="3" customFormat="1" ht="15" x14ac:dyDescent="0.25"/>
  </sheetData>
  <protectedRanges>
    <protectedRange sqref="C16:F16 H16:I16" name="Диапазон18_1"/>
    <protectedRange sqref="C16:F16" name="Диапазон2_1"/>
  </protectedRanges>
  <mergeCells count="7">
    <mergeCell ref="J16:O16"/>
    <mergeCell ref="B19:C19"/>
    <mergeCell ref="H16:I16"/>
    <mergeCell ref="A16:D16"/>
    <mergeCell ref="A3:I3"/>
    <mergeCell ref="A9:A12"/>
    <mergeCell ref="B4:I4"/>
  </mergeCells>
  <pageMargins left="1.1811023622047243" right="0.39370078740157483" top="0.78740157480314965" bottom="0.78740157480314965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V38"/>
  <sheetViews>
    <sheetView topLeftCell="A28" zoomScale="85" zoomScaleNormal="85" workbookViewId="0">
      <selection activeCell="A33" sqref="A33:XFD36"/>
    </sheetView>
  </sheetViews>
  <sheetFormatPr defaultRowHeight="15" x14ac:dyDescent="0.25"/>
  <cols>
    <col min="1" max="1" width="9.140625" style="15"/>
    <col min="2" max="2" width="18.28515625" style="15" customWidth="1"/>
    <col min="3" max="3" width="20.28515625" style="15" customWidth="1"/>
    <col min="4" max="13" width="10.5703125" style="15" customWidth="1"/>
    <col min="14" max="14" width="17.42578125" style="15" customWidth="1"/>
    <col min="15" max="15" width="16.7109375" style="15" customWidth="1"/>
    <col min="16" max="16" width="17.5703125" style="15" customWidth="1"/>
    <col min="17" max="17" width="18.5703125" style="15" customWidth="1"/>
    <col min="18" max="18" width="17.42578125" style="15" customWidth="1"/>
    <col min="19" max="19" width="17.140625" style="15" customWidth="1"/>
    <col min="20" max="20" width="11.7109375" style="15" customWidth="1"/>
    <col min="21" max="22" width="16.140625" style="15" customWidth="1"/>
    <col min="23" max="16384" width="9.140625" style="15"/>
  </cols>
  <sheetData>
    <row r="1" spans="1:22" x14ac:dyDescent="0.25">
      <c r="S1" s="22" t="s">
        <v>137</v>
      </c>
    </row>
    <row r="2" spans="1:22" ht="18.75" customHeight="1" x14ac:dyDescent="0.3">
      <c r="A2" s="382" t="s">
        <v>158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23"/>
      <c r="U2" s="23"/>
      <c r="V2" s="23"/>
    </row>
    <row r="3" spans="1:22" ht="18.75" x14ac:dyDescent="0.3">
      <c r="A3" s="24"/>
      <c r="B3" s="24"/>
      <c r="C3" s="24"/>
      <c r="D3" s="383" t="s">
        <v>233</v>
      </c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25"/>
      <c r="S3" s="24"/>
      <c r="T3" s="24"/>
      <c r="U3" s="24"/>
      <c r="V3" s="24"/>
    </row>
    <row r="4" spans="1:22" ht="18.75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1" t="s">
        <v>147</v>
      </c>
      <c r="L4" s="26"/>
      <c r="M4" s="26"/>
      <c r="N4" s="26"/>
      <c r="P4" s="26"/>
      <c r="Q4" s="26"/>
      <c r="R4" s="26"/>
      <c r="S4" s="24"/>
      <c r="T4" s="24"/>
      <c r="U4" s="24"/>
      <c r="V4" s="24"/>
    </row>
    <row r="5" spans="1:22" x14ac:dyDescent="0.25">
      <c r="A5" s="34"/>
      <c r="B5" s="34"/>
      <c r="C5" s="34"/>
      <c r="D5" s="34"/>
    </row>
    <row r="7" spans="1:22" ht="15" customHeight="1" thickBot="1" x14ac:dyDescent="0.3">
      <c r="A7" s="387" t="s">
        <v>8</v>
      </c>
      <c r="B7" s="389" t="s">
        <v>93</v>
      </c>
      <c r="C7" s="384" t="s">
        <v>189</v>
      </c>
      <c r="D7" s="390" t="s">
        <v>101</v>
      </c>
      <c r="E7" s="391"/>
      <c r="F7" s="391"/>
      <c r="G7" s="391"/>
      <c r="H7" s="392"/>
      <c r="I7" s="393" t="s">
        <v>144</v>
      </c>
      <c r="J7" s="393"/>
      <c r="K7" s="393"/>
      <c r="L7" s="393"/>
      <c r="M7" s="394"/>
      <c r="N7" s="384" t="s">
        <v>97</v>
      </c>
      <c r="O7" s="384" t="s">
        <v>98</v>
      </c>
      <c r="P7" s="384" t="s">
        <v>99</v>
      </c>
      <c r="Q7" s="384" t="s">
        <v>100</v>
      </c>
      <c r="R7" s="384" t="s">
        <v>95</v>
      </c>
      <c r="S7" s="384" t="s">
        <v>96</v>
      </c>
    </row>
    <row r="8" spans="1:22" ht="52.5" customHeight="1" x14ac:dyDescent="0.25">
      <c r="A8" s="388"/>
      <c r="B8" s="389"/>
      <c r="C8" s="385"/>
      <c r="D8" s="177">
        <v>2019</v>
      </c>
      <c r="E8" s="16">
        <v>2020</v>
      </c>
      <c r="F8" s="16">
        <v>2021</v>
      </c>
      <c r="G8" s="107">
        <v>2022</v>
      </c>
      <c r="H8" s="225">
        <v>2023</v>
      </c>
      <c r="I8" s="247">
        <v>2019</v>
      </c>
      <c r="J8" s="16">
        <v>2020</v>
      </c>
      <c r="K8" s="16">
        <v>2021</v>
      </c>
      <c r="L8" s="107">
        <v>2022</v>
      </c>
      <c r="M8" s="225">
        <v>2023</v>
      </c>
      <c r="N8" s="386"/>
      <c r="O8" s="385"/>
      <c r="P8" s="385"/>
      <c r="Q8" s="385"/>
      <c r="R8" s="385"/>
      <c r="S8" s="385"/>
    </row>
    <row r="9" spans="1:22" ht="100.5" customHeight="1" x14ac:dyDescent="0.25">
      <c r="A9" s="184">
        <v>1</v>
      </c>
      <c r="B9" s="185" t="s">
        <v>234</v>
      </c>
      <c r="C9" s="186"/>
      <c r="D9" s="187">
        <v>485.74</v>
      </c>
      <c r="E9" s="188"/>
      <c r="F9" s="188"/>
      <c r="G9" s="260"/>
      <c r="H9" s="226"/>
      <c r="I9" s="262">
        <v>0</v>
      </c>
      <c r="J9" s="186">
        <v>0</v>
      </c>
      <c r="K9" s="190">
        <f>'[1]Подтверждающие документы'!K22</f>
        <v>259.78800000000001</v>
      </c>
      <c r="L9" s="222"/>
      <c r="M9" s="226"/>
      <c r="N9" s="196" t="s">
        <v>274</v>
      </c>
      <c r="O9" s="188" t="s">
        <v>275</v>
      </c>
      <c r="P9" s="192">
        <v>43782</v>
      </c>
      <c r="Q9" s="189"/>
      <c r="R9" s="186"/>
      <c r="S9" s="186"/>
    </row>
    <row r="10" spans="1:22" ht="69" customHeight="1" x14ac:dyDescent="0.25">
      <c r="A10" s="184">
        <f>A9+1</f>
        <v>2</v>
      </c>
      <c r="B10" s="185" t="s">
        <v>250</v>
      </c>
      <c r="C10" s="186"/>
      <c r="D10" s="187">
        <v>4285.57</v>
      </c>
      <c r="E10" s="188"/>
      <c r="F10" s="188"/>
      <c r="G10" s="260"/>
      <c r="H10" s="226"/>
      <c r="I10" s="263"/>
      <c r="J10" s="186">
        <v>0</v>
      </c>
      <c r="K10" s="193">
        <v>0</v>
      </c>
      <c r="L10" s="222"/>
      <c r="M10" s="226"/>
      <c r="N10" s="196" t="s">
        <v>276</v>
      </c>
      <c r="O10" s="188" t="s">
        <v>277</v>
      </c>
      <c r="P10" s="189"/>
      <c r="Q10" s="189"/>
      <c r="R10" s="186"/>
      <c r="S10" s="186"/>
    </row>
    <row r="11" spans="1:22" ht="153" x14ac:dyDescent="0.25">
      <c r="A11" s="184">
        <f t="shared" ref="A11:A28" si="0">A10+1</f>
        <v>3</v>
      </c>
      <c r="B11" s="185" t="s">
        <v>247</v>
      </c>
      <c r="C11" s="186" t="s">
        <v>278</v>
      </c>
      <c r="D11" s="187">
        <v>8790.64</v>
      </c>
      <c r="E11" s="188"/>
      <c r="F11" s="188"/>
      <c r="G11" s="260"/>
      <c r="H11" s="226"/>
      <c r="I11" s="263"/>
      <c r="J11" s="186">
        <v>3857.9</v>
      </c>
      <c r="K11" s="193">
        <v>0</v>
      </c>
      <c r="L11" s="222">
        <v>3730.95</v>
      </c>
      <c r="M11" s="226"/>
      <c r="N11" s="196" t="s">
        <v>279</v>
      </c>
      <c r="O11" s="188" t="s">
        <v>280</v>
      </c>
      <c r="P11" s="192">
        <v>44911</v>
      </c>
      <c r="Q11" s="189"/>
      <c r="R11" s="186"/>
      <c r="S11" s="186"/>
    </row>
    <row r="12" spans="1:22" ht="63.75" x14ac:dyDescent="0.25">
      <c r="A12" s="184">
        <f t="shared" si="0"/>
        <v>4</v>
      </c>
      <c r="B12" s="185" t="s">
        <v>250</v>
      </c>
      <c r="C12" s="186"/>
      <c r="D12" s="187"/>
      <c r="E12" s="188">
        <v>4456.99</v>
      </c>
      <c r="F12" s="188"/>
      <c r="G12" s="260"/>
      <c r="H12" s="226"/>
      <c r="I12" s="263"/>
      <c r="J12" s="186">
        <v>0</v>
      </c>
      <c r="K12" s="193">
        <v>0</v>
      </c>
      <c r="L12" s="222"/>
      <c r="M12" s="226"/>
      <c r="N12" s="196" t="s">
        <v>274</v>
      </c>
      <c r="O12" s="188" t="s">
        <v>281</v>
      </c>
      <c r="P12" s="189"/>
      <c r="Q12" s="189"/>
      <c r="R12" s="186"/>
      <c r="S12" s="186"/>
    </row>
    <row r="13" spans="1:22" ht="165.75" x14ac:dyDescent="0.25">
      <c r="A13" s="184">
        <f t="shared" si="0"/>
        <v>5</v>
      </c>
      <c r="B13" s="185" t="s">
        <v>246</v>
      </c>
      <c r="C13" s="186"/>
      <c r="D13" s="187"/>
      <c r="E13" s="188">
        <v>14744.65</v>
      </c>
      <c r="F13" s="188"/>
      <c r="G13" s="260"/>
      <c r="H13" s="226"/>
      <c r="I13" s="263"/>
      <c r="J13" s="186">
        <v>0</v>
      </c>
      <c r="K13" s="193">
        <v>0</v>
      </c>
      <c r="L13" s="222"/>
      <c r="M13" s="226"/>
      <c r="N13" s="196" t="s">
        <v>276</v>
      </c>
      <c r="O13" s="188" t="s">
        <v>282</v>
      </c>
      <c r="P13" s="189"/>
      <c r="Q13" s="189"/>
      <c r="R13" s="186"/>
      <c r="S13" s="186"/>
    </row>
    <row r="14" spans="1:22" ht="102" x14ac:dyDescent="0.25">
      <c r="A14" s="184">
        <f t="shared" si="0"/>
        <v>6</v>
      </c>
      <c r="B14" s="185" t="s">
        <v>236</v>
      </c>
      <c r="C14" s="186"/>
      <c r="D14" s="187"/>
      <c r="E14" s="188">
        <v>1147.23</v>
      </c>
      <c r="F14" s="188"/>
      <c r="G14" s="260"/>
      <c r="H14" s="226"/>
      <c r="I14" s="263"/>
      <c r="J14" s="186">
        <v>0</v>
      </c>
      <c r="K14" s="193">
        <v>0</v>
      </c>
      <c r="L14" s="222"/>
      <c r="M14" s="226"/>
      <c r="N14" s="196" t="s">
        <v>276</v>
      </c>
      <c r="O14" s="188" t="s">
        <v>282</v>
      </c>
      <c r="P14" s="189"/>
      <c r="Q14" s="189"/>
      <c r="R14" s="186"/>
      <c r="S14" s="186"/>
    </row>
    <row r="15" spans="1:22" ht="38.25" x14ac:dyDescent="0.25">
      <c r="A15" s="184">
        <f t="shared" si="0"/>
        <v>7</v>
      </c>
      <c r="B15" s="185" t="s">
        <v>251</v>
      </c>
      <c r="C15" s="186"/>
      <c r="D15" s="187"/>
      <c r="E15" s="188">
        <v>409.98</v>
      </c>
      <c r="F15" s="188"/>
      <c r="G15" s="260"/>
      <c r="H15" s="226"/>
      <c r="I15" s="263"/>
      <c r="J15" s="194">
        <v>395</v>
      </c>
      <c r="K15" s="193">
        <v>0</v>
      </c>
      <c r="L15" s="222"/>
      <c r="M15" s="226"/>
      <c r="N15" s="196" t="s">
        <v>279</v>
      </c>
      <c r="O15" s="188" t="s">
        <v>283</v>
      </c>
      <c r="P15" s="192">
        <v>44138</v>
      </c>
      <c r="Q15" s="192"/>
      <c r="R15" s="186"/>
      <c r="S15" s="186"/>
    </row>
    <row r="16" spans="1:22" ht="38.25" x14ac:dyDescent="0.25">
      <c r="A16" s="184">
        <f t="shared" si="0"/>
        <v>8</v>
      </c>
      <c r="B16" s="185" t="s">
        <v>252</v>
      </c>
      <c r="C16" s="186"/>
      <c r="D16" s="187"/>
      <c r="E16" s="188">
        <v>734.44</v>
      </c>
      <c r="F16" s="188"/>
      <c r="G16" s="260"/>
      <c r="H16" s="226"/>
      <c r="I16" s="263"/>
      <c r="J16" s="186">
        <v>403.84</v>
      </c>
      <c r="K16" s="193">
        <v>0</v>
      </c>
      <c r="L16" s="222"/>
      <c r="M16" s="226"/>
      <c r="N16" s="196" t="s">
        <v>279</v>
      </c>
      <c r="O16" s="188" t="s">
        <v>283</v>
      </c>
      <c r="P16" s="192">
        <v>44166</v>
      </c>
      <c r="Q16" s="192"/>
      <c r="R16" s="186"/>
      <c r="S16" s="186"/>
    </row>
    <row r="17" spans="1:19" ht="114.75" x14ac:dyDescent="0.25">
      <c r="A17" s="184">
        <f t="shared" si="0"/>
        <v>9</v>
      </c>
      <c r="B17" s="185" t="s">
        <v>273</v>
      </c>
      <c r="C17" s="186"/>
      <c r="D17" s="188"/>
      <c r="E17" s="195">
        <v>7214.41</v>
      </c>
      <c r="F17" s="188"/>
      <c r="G17" s="260"/>
      <c r="H17" s="191"/>
      <c r="I17" s="196"/>
      <c r="J17" s="186">
        <v>0</v>
      </c>
      <c r="K17" s="193">
        <v>0</v>
      </c>
      <c r="L17" s="223">
        <v>500</v>
      </c>
      <c r="M17" s="191"/>
      <c r="N17" s="196" t="s">
        <v>279</v>
      </c>
      <c r="O17" s="188" t="s">
        <v>284</v>
      </c>
      <c r="P17" s="197">
        <v>44798</v>
      </c>
      <c r="Q17" s="186"/>
      <c r="R17" s="186"/>
      <c r="S17" s="186"/>
    </row>
    <row r="18" spans="1:19" ht="127.5" x14ac:dyDescent="0.25">
      <c r="A18" s="184">
        <f t="shared" si="0"/>
        <v>10</v>
      </c>
      <c r="B18" s="185" t="s">
        <v>249</v>
      </c>
      <c r="C18" s="186"/>
      <c r="D18" s="187"/>
      <c r="E18" s="188"/>
      <c r="F18" s="195">
        <v>24216.6</v>
      </c>
      <c r="G18" s="260"/>
      <c r="H18" s="226"/>
      <c r="I18" s="263"/>
      <c r="J18" s="186"/>
      <c r="K18" s="193">
        <v>0</v>
      </c>
      <c r="L18" s="222"/>
      <c r="M18" s="226"/>
      <c r="N18" s="196" t="s">
        <v>279</v>
      </c>
      <c r="O18" s="188" t="s">
        <v>285</v>
      </c>
      <c r="P18" s="189"/>
      <c r="Q18" s="189"/>
      <c r="R18" s="186"/>
      <c r="S18" s="186"/>
    </row>
    <row r="19" spans="1:19" ht="102" x14ac:dyDescent="0.25">
      <c r="A19" s="184">
        <f t="shared" si="0"/>
        <v>11</v>
      </c>
      <c r="B19" s="185" t="s">
        <v>237</v>
      </c>
      <c r="C19" s="186"/>
      <c r="D19" s="187"/>
      <c r="E19" s="188"/>
      <c r="F19" s="195">
        <v>1193.1199999999999</v>
      </c>
      <c r="G19" s="260"/>
      <c r="H19" s="226"/>
      <c r="I19" s="263"/>
      <c r="J19" s="186"/>
      <c r="K19" s="190">
        <f>'[1]Подтверждающие документы'!K21</f>
        <v>147.02199999999999</v>
      </c>
      <c r="L19" s="222"/>
      <c r="M19" s="226"/>
      <c r="N19" s="196" t="s">
        <v>279</v>
      </c>
      <c r="O19" s="188" t="s">
        <v>285</v>
      </c>
      <c r="P19" s="192">
        <v>44508</v>
      </c>
      <c r="Q19" s="189"/>
      <c r="R19" s="186"/>
      <c r="S19" s="186"/>
    </row>
    <row r="20" spans="1:19" ht="140.25" x14ac:dyDescent="0.25">
      <c r="A20" s="184">
        <f t="shared" si="0"/>
        <v>12</v>
      </c>
      <c r="B20" s="185" t="s">
        <v>286</v>
      </c>
      <c r="C20" s="186"/>
      <c r="D20" s="187"/>
      <c r="E20" s="188"/>
      <c r="F20" s="188"/>
      <c r="G20" s="260">
        <v>12121.67</v>
      </c>
      <c r="H20" s="226"/>
      <c r="I20" s="263"/>
      <c r="J20" s="186"/>
      <c r="K20" s="193">
        <v>0</v>
      </c>
      <c r="L20" s="222"/>
      <c r="M20" s="226"/>
      <c r="N20" s="196" t="s">
        <v>279</v>
      </c>
      <c r="O20" s="188" t="s">
        <v>287</v>
      </c>
      <c r="P20" s="189"/>
      <c r="Q20" s="189"/>
      <c r="R20" s="186"/>
      <c r="S20" s="186"/>
    </row>
    <row r="21" spans="1:19" ht="38.25" x14ac:dyDescent="0.25">
      <c r="A21" s="184">
        <f t="shared" si="0"/>
        <v>13</v>
      </c>
      <c r="B21" s="185" t="s">
        <v>288</v>
      </c>
      <c r="C21" s="186"/>
      <c r="D21" s="187"/>
      <c r="E21" s="188"/>
      <c r="F21" s="188"/>
      <c r="G21" s="260">
        <v>569.67999999999995</v>
      </c>
      <c r="H21" s="226"/>
      <c r="I21" s="263"/>
      <c r="J21" s="186"/>
      <c r="K21" s="193">
        <v>0</v>
      </c>
      <c r="L21" s="223">
        <v>872.7</v>
      </c>
      <c r="M21" s="226"/>
      <c r="N21" s="196" t="s">
        <v>279</v>
      </c>
      <c r="O21" s="188" t="s">
        <v>287</v>
      </c>
      <c r="P21" s="192">
        <v>44742</v>
      </c>
      <c r="Q21" s="192"/>
      <c r="R21" s="186"/>
      <c r="S21" s="186"/>
    </row>
    <row r="22" spans="1:19" ht="102" x14ac:dyDescent="0.25">
      <c r="A22" s="184">
        <f t="shared" si="0"/>
        <v>14</v>
      </c>
      <c r="B22" s="185" t="s">
        <v>239</v>
      </c>
      <c r="C22" s="186"/>
      <c r="D22" s="187"/>
      <c r="E22" s="188"/>
      <c r="F22" s="188"/>
      <c r="G22" s="260">
        <v>1240.8499999999999</v>
      </c>
      <c r="H22" s="226"/>
      <c r="I22" s="263"/>
      <c r="J22" s="186"/>
      <c r="K22" s="193">
        <v>0</v>
      </c>
      <c r="L22" s="222"/>
      <c r="M22" s="226"/>
      <c r="N22" s="196" t="s">
        <v>279</v>
      </c>
      <c r="O22" s="188" t="s">
        <v>287</v>
      </c>
      <c r="P22" s="189"/>
      <c r="Q22" s="189"/>
      <c r="R22" s="186"/>
      <c r="S22" s="186"/>
    </row>
    <row r="23" spans="1:19" ht="102" x14ac:dyDescent="0.25">
      <c r="A23" s="184">
        <f t="shared" si="0"/>
        <v>15</v>
      </c>
      <c r="B23" s="185" t="s">
        <v>238</v>
      </c>
      <c r="C23" s="186"/>
      <c r="D23" s="187"/>
      <c r="E23" s="188"/>
      <c r="F23" s="188"/>
      <c r="G23" s="260">
        <v>1240.8499999999999</v>
      </c>
      <c r="H23" s="226"/>
      <c r="I23" s="263"/>
      <c r="J23" s="186"/>
      <c r="K23" s="193">
        <v>0</v>
      </c>
      <c r="L23" s="222"/>
      <c r="M23" s="226"/>
      <c r="N23" s="196" t="s">
        <v>279</v>
      </c>
      <c r="O23" s="188" t="s">
        <v>287</v>
      </c>
      <c r="P23" s="189"/>
      <c r="Q23" s="189"/>
      <c r="R23" s="186"/>
      <c r="S23" s="186"/>
    </row>
    <row r="24" spans="1:19" ht="89.25" x14ac:dyDescent="0.25">
      <c r="A24" s="184">
        <f t="shared" si="0"/>
        <v>16</v>
      </c>
      <c r="B24" s="185" t="s">
        <v>289</v>
      </c>
      <c r="C24" s="186" t="s">
        <v>290</v>
      </c>
      <c r="D24" s="187"/>
      <c r="E24" s="188"/>
      <c r="F24" s="188"/>
      <c r="G24" s="260"/>
      <c r="H24" s="264">
        <v>16099</v>
      </c>
      <c r="I24" s="263"/>
      <c r="J24" s="186"/>
      <c r="K24" s="193">
        <v>0</v>
      </c>
      <c r="L24" s="222"/>
      <c r="M24" s="226"/>
      <c r="N24" s="196" t="s">
        <v>279</v>
      </c>
      <c r="O24" s="188" t="s">
        <v>291</v>
      </c>
      <c r="P24" s="189"/>
      <c r="Q24" s="189"/>
      <c r="R24" s="186"/>
      <c r="S24" s="186"/>
    </row>
    <row r="25" spans="1:19" ht="153" x14ac:dyDescent="0.25">
      <c r="A25" s="184">
        <f t="shared" si="0"/>
        <v>17</v>
      </c>
      <c r="B25" s="185" t="s">
        <v>292</v>
      </c>
      <c r="C25" s="186"/>
      <c r="D25" s="187"/>
      <c r="E25" s="188"/>
      <c r="F25" s="188"/>
      <c r="G25" s="260"/>
      <c r="H25" s="226">
        <v>7821.65</v>
      </c>
      <c r="I25" s="263"/>
      <c r="J25" s="186">
        <v>289.56</v>
      </c>
      <c r="K25" s="190">
        <f>'[1]Подтверждающие документы'!K17++'[1]Подтверждающие документы'!K18+'[1]Подтверждающие документы'!K19+'[1]Подтверждающие документы'!K20</f>
        <v>894.52599999999995</v>
      </c>
      <c r="L25" s="222"/>
      <c r="M25" s="226"/>
      <c r="N25" s="196" t="s">
        <v>279</v>
      </c>
      <c r="O25" s="188" t="s">
        <v>291</v>
      </c>
      <c r="P25" s="192">
        <v>44129</v>
      </c>
      <c r="Q25" s="189"/>
      <c r="R25" s="186"/>
      <c r="S25" s="186"/>
    </row>
    <row r="26" spans="1:19" ht="102" x14ac:dyDescent="0.25">
      <c r="A26" s="184">
        <f t="shared" si="0"/>
        <v>18</v>
      </c>
      <c r="B26" s="185" t="s">
        <v>240</v>
      </c>
      <c r="C26" s="186"/>
      <c r="D26" s="188"/>
      <c r="E26" s="188"/>
      <c r="F26" s="188"/>
      <c r="G26" s="260"/>
      <c r="H26" s="191">
        <v>1290.48</v>
      </c>
      <c r="I26" s="196"/>
      <c r="J26" s="186"/>
      <c r="K26" s="193">
        <v>0</v>
      </c>
      <c r="L26" s="222"/>
      <c r="M26" s="191"/>
      <c r="N26" s="196" t="s">
        <v>279</v>
      </c>
      <c r="O26" s="188" t="s">
        <v>291</v>
      </c>
      <c r="P26" s="186"/>
      <c r="Q26" s="186"/>
      <c r="R26" s="186"/>
      <c r="S26" s="186"/>
    </row>
    <row r="27" spans="1:19" ht="102" x14ac:dyDescent="0.25">
      <c r="A27" s="184">
        <f t="shared" si="0"/>
        <v>19</v>
      </c>
      <c r="B27" s="185" t="s">
        <v>241</v>
      </c>
      <c r="C27" s="186"/>
      <c r="D27" s="188"/>
      <c r="E27" s="188"/>
      <c r="F27" s="188"/>
      <c r="G27" s="260"/>
      <c r="H27" s="191">
        <v>1290.48</v>
      </c>
      <c r="I27" s="196"/>
      <c r="J27" s="186"/>
      <c r="K27" s="193">
        <v>0</v>
      </c>
      <c r="L27" s="222"/>
      <c r="M27" s="191"/>
      <c r="N27" s="196" t="s">
        <v>279</v>
      </c>
      <c r="O27" s="188" t="s">
        <v>291</v>
      </c>
      <c r="P27" s="186"/>
      <c r="Q27" s="186"/>
      <c r="R27" s="186"/>
      <c r="S27" s="186"/>
    </row>
    <row r="28" spans="1:19" ht="102" x14ac:dyDescent="0.25">
      <c r="A28" s="184">
        <f t="shared" si="0"/>
        <v>20</v>
      </c>
      <c r="B28" s="185" t="s">
        <v>242</v>
      </c>
      <c r="C28" s="186"/>
      <c r="D28" s="187"/>
      <c r="E28" s="188"/>
      <c r="F28" s="188"/>
      <c r="G28" s="260"/>
      <c r="H28" s="226">
        <v>1290.48</v>
      </c>
      <c r="I28" s="263"/>
      <c r="J28" s="186"/>
      <c r="K28" s="193">
        <v>0</v>
      </c>
      <c r="L28" s="222"/>
      <c r="M28" s="226"/>
      <c r="N28" s="196" t="s">
        <v>279</v>
      </c>
      <c r="O28" s="188" t="s">
        <v>291</v>
      </c>
      <c r="P28" s="189"/>
      <c r="Q28" s="189"/>
      <c r="R28" s="186"/>
      <c r="S28" s="186"/>
    </row>
    <row r="29" spans="1:19" ht="16.5" thickBot="1" x14ac:dyDescent="0.3">
      <c r="A29" s="184"/>
      <c r="B29" s="186"/>
      <c r="C29" s="186"/>
      <c r="D29" s="189">
        <f t="shared" ref="D29:M29" si="1">SUM(D9:D28)</f>
        <v>13561.949999999999</v>
      </c>
      <c r="E29" s="198">
        <f t="shared" si="1"/>
        <v>28707.699999999997</v>
      </c>
      <c r="F29" s="198">
        <f t="shared" si="1"/>
        <v>25409.719999999998</v>
      </c>
      <c r="G29" s="261">
        <f t="shared" si="1"/>
        <v>15173.050000000001</v>
      </c>
      <c r="H29" s="227">
        <f t="shared" si="1"/>
        <v>27792.09</v>
      </c>
      <c r="I29" s="263">
        <f t="shared" si="1"/>
        <v>0</v>
      </c>
      <c r="J29" s="186">
        <f t="shared" si="1"/>
        <v>4946.3</v>
      </c>
      <c r="K29" s="193">
        <f t="shared" si="1"/>
        <v>1301.336</v>
      </c>
      <c r="L29" s="224">
        <f>SUM(L9:L28)</f>
        <v>5103.6499999999996</v>
      </c>
      <c r="M29" s="227">
        <f t="shared" si="1"/>
        <v>0</v>
      </c>
      <c r="N29" s="196"/>
      <c r="O29" s="188"/>
      <c r="P29" s="188"/>
      <c r="Q29" s="188"/>
      <c r="R29" s="186"/>
      <c r="S29" s="186"/>
    </row>
    <row r="33" spans="1:19" ht="36" hidden="1" customHeight="1" x14ac:dyDescent="0.25">
      <c r="B33" s="326" t="s">
        <v>897</v>
      </c>
      <c r="C33" s="326"/>
      <c r="D33" s="326"/>
      <c r="E33" s="326"/>
      <c r="F33" s="92"/>
      <c r="G33" s="92"/>
      <c r="H33" s="54"/>
      <c r="I33" s="325" t="s">
        <v>898</v>
      </c>
      <c r="J33" s="325"/>
    </row>
    <row r="34" spans="1:19" s="34" customFormat="1" ht="15" hidden="1" customHeight="1" x14ac:dyDescent="0.25">
      <c r="A34" s="179"/>
      <c r="B34" s="54"/>
      <c r="C34" s="54"/>
      <c r="D34" s="54"/>
      <c r="E34" s="54"/>
      <c r="F34" s="54"/>
      <c r="G34" s="54"/>
      <c r="H34" s="54"/>
      <c r="I34" s="54"/>
      <c r="J34" s="54"/>
      <c r="K34" s="178"/>
      <c r="L34" s="179"/>
      <c r="M34" s="178"/>
      <c r="N34" s="178"/>
      <c r="R34" s="325"/>
      <c r="S34" s="325"/>
    </row>
    <row r="35" spans="1:19" s="34" customFormat="1" ht="51" hidden="1" customHeight="1" x14ac:dyDescent="0.25">
      <c r="A35" s="183"/>
      <c r="B35" s="54"/>
      <c r="C35" s="175" t="s">
        <v>900</v>
      </c>
      <c r="D35" s="175"/>
      <c r="E35" s="176"/>
      <c r="F35" s="54"/>
      <c r="G35" s="54"/>
      <c r="H35" s="54"/>
      <c r="I35" s="54"/>
      <c r="J35" s="54"/>
      <c r="K35" s="180"/>
      <c r="L35" s="178"/>
      <c r="M35" s="178"/>
      <c r="N35" s="178"/>
    </row>
    <row r="36" spans="1:19" s="34" customFormat="1" ht="15.75" hidden="1" customHeight="1" x14ac:dyDescent="0.25">
      <c r="A36" s="182"/>
      <c r="B36" s="54"/>
      <c r="C36" s="304" t="s">
        <v>102</v>
      </c>
      <c r="D36" s="304"/>
      <c r="E36" s="176"/>
      <c r="F36" s="54"/>
      <c r="G36" s="54"/>
      <c r="H36" s="54"/>
      <c r="I36" s="54"/>
      <c r="J36" s="54"/>
      <c r="K36" s="180"/>
      <c r="L36" s="181"/>
      <c r="M36" s="181"/>
      <c r="N36" s="181"/>
    </row>
    <row r="37" spans="1:19" s="34" customFormat="1" x14ac:dyDescent="0.25">
      <c r="A37" s="182"/>
      <c r="B37" s="182"/>
      <c r="C37" s="182"/>
      <c r="D37" s="182"/>
      <c r="E37" s="77"/>
      <c r="F37" s="77"/>
      <c r="G37" s="178"/>
      <c r="H37" s="77"/>
      <c r="I37" s="77"/>
      <c r="J37" s="77"/>
      <c r="K37" s="180"/>
      <c r="L37" s="178"/>
      <c r="M37" s="178"/>
      <c r="N37" s="178"/>
    </row>
    <row r="38" spans="1:19" s="34" customFormat="1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P9:Q10" name="Диапазон1"/>
    <protectedRange sqref="R34:S34 L34" name="Диапазон18"/>
    <protectedRange sqref="L34" name="Диапазон2_1_1"/>
    <protectedRange sqref="D33:G33 I33:J33" name="Диапазон18_1"/>
    <protectedRange sqref="D33:G33" name="Диапазон2_1"/>
  </protectedRanges>
  <mergeCells count="17">
    <mergeCell ref="I7:M7"/>
    <mergeCell ref="R34:S34"/>
    <mergeCell ref="B33:E33"/>
    <mergeCell ref="I33:J33"/>
    <mergeCell ref="C36:D36"/>
    <mergeCell ref="A2:S2"/>
    <mergeCell ref="D3:Q3"/>
    <mergeCell ref="S7:S8"/>
    <mergeCell ref="N7:N8"/>
    <mergeCell ref="O7:O8"/>
    <mergeCell ref="P7:P8"/>
    <mergeCell ref="Q7:Q8"/>
    <mergeCell ref="A7:A8"/>
    <mergeCell ref="B7:B8"/>
    <mergeCell ref="C7:C8"/>
    <mergeCell ref="D7:H7"/>
    <mergeCell ref="R7:R8"/>
  </mergeCells>
  <pageMargins left="1.1811023622047245" right="0.39370078740157483" top="0.78740157480314965" bottom="0.78740157480314965" header="0.31496062992125984" footer="0.31496062992125984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7"/>
  <sheetViews>
    <sheetView topLeftCell="A22" zoomScale="70" zoomScaleNormal="70" workbookViewId="0">
      <selection activeCell="A30" sqref="A30:XFD37"/>
    </sheetView>
  </sheetViews>
  <sheetFormatPr defaultRowHeight="15" x14ac:dyDescent="0.25"/>
  <cols>
    <col min="1" max="1" width="5.7109375" style="15" customWidth="1"/>
    <col min="2" max="2" width="43.140625" style="15" customWidth="1"/>
    <col min="3" max="3" width="12" style="15" customWidth="1"/>
    <col min="4" max="5" width="10.28515625" style="15" customWidth="1"/>
    <col min="6" max="7" width="9.140625" style="15"/>
    <col min="8" max="8" width="0" style="15" hidden="1" customWidth="1"/>
    <col min="9" max="9" width="9.140625" style="15"/>
    <col min="10" max="13" width="10.85546875" style="15" customWidth="1"/>
    <col min="14" max="14" width="12.42578125" style="15" hidden="1" customWidth="1"/>
    <col min="15" max="15" width="12.42578125" style="15" customWidth="1"/>
    <col min="16" max="16" width="19.5703125" style="15" customWidth="1"/>
    <col min="17" max="16384" width="9.140625" style="15"/>
  </cols>
  <sheetData>
    <row r="1" spans="1:16" ht="15.75" customHeight="1" x14ac:dyDescent="0.25">
      <c r="M1" s="50"/>
      <c r="N1" s="50"/>
      <c r="O1" s="50"/>
      <c r="P1" s="50" t="s">
        <v>50</v>
      </c>
    </row>
    <row r="2" spans="1:16" ht="15.75" x14ac:dyDescent="0.25">
      <c r="L2" s="9"/>
      <c r="M2" s="9"/>
      <c r="N2" s="9"/>
      <c r="O2" s="9"/>
    </row>
    <row r="3" spans="1:16" ht="43.5" customHeight="1" x14ac:dyDescent="0.25">
      <c r="A3" s="395" t="s">
        <v>145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</row>
    <row r="4" spans="1:16" ht="15" customHeight="1" x14ac:dyDescent="0.3">
      <c r="A4" s="383" t="s">
        <v>233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</row>
    <row r="5" spans="1:16" ht="16.5" customHeight="1" x14ac:dyDescent="0.25">
      <c r="A5" s="20"/>
      <c r="B5" s="20"/>
      <c r="C5" s="20"/>
      <c r="D5" s="20"/>
      <c r="E5" s="20"/>
      <c r="F5" s="21" t="s">
        <v>147</v>
      </c>
      <c r="G5" s="20"/>
      <c r="H5" s="20"/>
      <c r="I5" s="20"/>
      <c r="J5" s="20"/>
      <c r="K5" s="20"/>
      <c r="L5" s="20"/>
      <c r="M5" s="20"/>
      <c r="N5" s="20"/>
      <c r="O5" s="20"/>
      <c r="P5" s="20"/>
    </row>
    <row r="7" spans="1:16" ht="15" customHeight="1" x14ac:dyDescent="0.25">
      <c r="A7" s="389" t="s">
        <v>8</v>
      </c>
      <c r="B7" s="389" t="s">
        <v>25</v>
      </c>
      <c r="C7" s="389" t="s">
        <v>26</v>
      </c>
      <c r="D7" s="390" t="s">
        <v>29</v>
      </c>
      <c r="E7" s="391"/>
      <c r="F7" s="391"/>
      <c r="G7" s="391"/>
      <c r="H7" s="391"/>
      <c r="I7" s="396"/>
      <c r="J7" s="389" t="s">
        <v>30</v>
      </c>
      <c r="K7" s="389"/>
      <c r="L7" s="389"/>
      <c r="M7" s="389"/>
      <c r="N7" s="389"/>
      <c r="O7" s="389"/>
      <c r="P7" s="396" t="s">
        <v>57</v>
      </c>
    </row>
    <row r="8" spans="1:16" ht="15" customHeight="1" thickBot="1" x14ac:dyDescent="0.3">
      <c r="A8" s="389"/>
      <c r="B8" s="389"/>
      <c r="C8" s="389"/>
      <c r="D8" s="390" t="s">
        <v>27</v>
      </c>
      <c r="E8" s="391"/>
      <c r="F8" s="391"/>
      <c r="G8" s="391"/>
      <c r="H8" s="391"/>
      <c r="I8" s="392"/>
      <c r="J8" s="389" t="s">
        <v>27</v>
      </c>
      <c r="K8" s="389"/>
      <c r="L8" s="389"/>
      <c r="M8" s="389"/>
      <c r="N8" s="389"/>
      <c r="O8" s="384"/>
      <c r="P8" s="396"/>
    </row>
    <row r="9" spans="1:16" ht="26.25" customHeight="1" x14ac:dyDescent="0.25">
      <c r="A9" s="389"/>
      <c r="B9" s="389"/>
      <c r="C9" s="389"/>
      <c r="D9" s="14" t="s">
        <v>293</v>
      </c>
      <c r="E9" s="134" t="s">
        <v>294</v>
      </c>
      <c r="F9" s="134" t="s">
        <v>295</v>
      </c>
      <c r="G9" s="134" t="s">
        <v>309</v>
      </c>
      <c r="H9" s="246" t="s">
        <v>58</v>
      </c>
      <c r="I9" s="237" t="s">
        <v>310</v>
      </c>
      <c r="J9" s="247" t="s">
        <v>293</v>
      </c>
      <c r="K9" s="134" t="s">
        <v>294</v>
      </c>
      <c r="L9" s="134" t="s">
        <v>295</v>
      </c>
      <c r="M9" s="134" t="s">
        <v>309</v>
      </c>
      <c r="N9" s="214" t="s">
        <v>58</v>
      </c>
      <c r="O9" s="237" t="s">
        <v>310</v>
      </c>
      <c r="P9" s="396"/>
    </row>
    <row r="10" spans="1:16" x14ac:dyDescent="0.25">
      <c r="A10" s="14">
        <v>1</v>
      </c>
      <c r="B10" s="14">
        <v>2</v>
      </c>
      <c r="C10" s="14">
        <v>3</v>
      </c>
      <c r="D10" s="65">
        <v>4</v>
      </c>
      <c r="E10" s="65">
        <v>5</v>
      </c>
      <c r="F10" s="65">
        <v>6</v>
      </c>
      <c r="G10" s="65">
        <v>7</v>
      </c>
      <c r="H10" s="246">
        <v>8</v>
      </c>
      <c r="I10" s="238">
        <v>8</v>
      </c>
      <c r="J10" s="247">
        <v>9</v>
      </c>
      <c r="K10" s="65">
        <v>10</v>
      </c>
      <c r="L10" s="65">
        <v>11</v>
      </c>
      <c r="M10" s="65">
        <v>12</v>
      </c>
      <c r="N10" s="214">
        <v>13</v>
      </c>
      <c r="O10" s="238">
        <v>13</v>
      </c>
      <c r="P10" s="215">
        <v>14</v>
      </c>
    </row>
    <row r="11" spans="1:16" ht="99.75" customHeight="1" x14ac:dyDescent="0.25">
      <c r="A11" s="14">
        <v>1</v>
      </c>
      <c r="B11" s="17" t="s">
        <v>104</v>
      </c>
      <c r="C11" s="14" t="s">
        <v>103</v>
      </c>
      <c r="D11" s="136">
        <v>1.43</v>
      </c>
      <c r="E11" s="136">
        <v>1.43</v>
      </c>
      <c r="F11" s="136">
        <v>1.43</v>
      </c>
      <c r="G11" s="136">
        <v>1.43</v>
      </c>
      <c r="H11" s="265"/>
      <c r="I11" s="270">
        <v>1.43</v>
      </c>
      <c r="J11" s="268">
        <v>1.4641</v>
      </c>
      <c r="K11" s="138">
        <v>1.46</v>
      </c>
      <c r="L11" s="139">
        <f>L12/L25</f>
        <v>1.4389405855906892</v>
      </c>
      <c r="M11" s="138">
        <f>M12/M25</f>
        <v>1.2815669872024062</v>
      </c>
      <c r="N11" s="231"/>
      <c r="O11" s="289">
        <v>2.2400000000000002</v>
      </c>
      <c r="P11" s="397" t="s">
        <v>296</v>
      </c>
    </row>
    <row r="12" spans="1:16" ht="54" customHeight="1" x14ac:dyDescent="0.25">
      <c r="A12" s="14" t="s">
        <v>64</v>
      </c>
      <c r="B12" s="17" t="s">
        <v>134</v>
      </c>
      <c r="C12" s="14" t="s">
        <v>131</v>
      </c>
      <c r="D12" s="136">
        <v>4274.57</v>
      </c>
      <c r="E12" s="136">
        <v>4277.16</v>
      </c>
      <c r="F12" s="136">
        <v>4285.33</v>
      </c>
      <c r="G12" s="136">
        <v>4294.17</v>
      </c>
      <c r="H12" s="265"/>
      <c r="I12" s="271">
        <v>4302.7127399999999</v>
      </c>
      <c r="J12" s="269">
        <v>4587.97</v>
      </c>
      <c r="K12" s="140">
        <v>4609.45</v>
      </c>
      <c r="L12" s="141">
        <v>4622.9650000000001</v>
      </c>
      <c r="M12" s="140">
        <v>4372.9679999999998</v>
      </c>
      <c r="N12" s="232"/>
      <c r="O12" s="290">
        <v>6576.6</v>
      </c>
      <c r="P12" s="397"/>
    </row>
    <row r="13" spans="1:16" ht="34.5" customHeight="1" x14ac:dyDescent="0.25">
      <c r="A13" s="14" t="s">
        <v>65</v>
      </c>
      <c r="B13" s="17" t="s">
        <v>133</v>
      </c>
      <c r="C13" s="14" t="s">
        <v>132</v>
      </c>
      <c r="D13" s="136">
        <v>0</v>
      </c>
      <c r="E13" s="136">
        <v>0</v>
      </c>
      <c r="F13" s="136">
        <v>0</v>
      </c>
      <c r="G13" s="136">
        <v>0</v>
      </c>
      <c r="H13" s="265"/>
      <c r="I13" s="270">
        <v>0</v>
      </c>
      <c r="J13" s="269">
        <v>0</v>
      </c>
      <c r="K13" s="140">
        <v>0</v>
      </c>
      <c r="L13" s="141">
        <v>0</v>
      </c>
      <c r="M13" s="140">
        <v>0</v>
      </c>
      <c r="N13" s="232"/>
      <c r="O13" s="290">
        <v>0</v>
      </c>
      <c r="P13" s="233" t="s">
        <v>255</v>
      </c>
    </row>
    <row r="14" spans="1:16" ht="55.5" customHeight="1" x14ac:dyDescent="0.25">
      <c r="A14" s="14">
        <v>2</v>
      </c>
      <c r="B14" s="17" t="s">
        <v>107</v>
      </c>
      <c r="C14" s="14" t="s">
        <v>108</v>
      </c>
      <c r="D14" s="137">
        <f>D15/D16</f>
        <v>2.7498588368153585</v>
      </c>
      <c r="E14" s="137">
        <f>E15/E16</f>
        <v>2.7498588368153585</v>
      </c>
      <c r="F14" s="137">
        <f>F15/F16</f>
        <v>2.7498588368153585</v>
      </c>
      <c r="G14" s="137">
        <f>G15/G16</f>
        <v>2.7498588368153585</v>
      </c>
      <c r="H14" s="265"/>
      <c r="I14" s="270">
        <v>2.75</v>
      </c>
      <c r="J14" s="268">
        <f>J15/J16</f>
        <v>2.460162147050601</v>
      </c>
      <c r="K14" s="138">
        <v>2.4900000000000002</v>
      </c>
      <c r="L14" s="142">
        <f>L15/L16</f>
        <v>1.9244823386114496</v>
      </c>
      <c r="M14" s="228">
        <f>M15/M16</f>
        <v>2.246582758154013</v>
      </c>
      <c r="N14" s="231"/>
      <c r="O14" s="289">
        <v>2.4500000000000002</v>
      </c>
      <c r="P14" s="234" t="s">
        <v>255</v>
      </c>
    </row>
    <row r="15" spans="1:16" ht="93" customHeight="1" x14ac:dyDescent="0.25">
      <c r="A15" s="14" t="s">
        <v>66</v>
      </c>
      <c r="B15" s="17" t="s">
        <v>116</v>
      </c>
      <c r="C15" s="14" t="s">
        <v>117</v>
      </c>
      <c r="D15" s="143">
        <v>974</v>
      </c>
      <c r="E15" s="143">
        <v>974</v>
      </c>
      <c r="F15" s="143">
        <v>974</v>
      </c>
      <c r="G15" s="143">
        <v>974</v>
      </c>
      <c r="H15" s="266"/>
      <c r="I15" s="272">
        <v>974</v>
      </c>
      <c r="J15" s="269">
        <v>880</v>
      </c>
      <c r="K15" s="140">
        <v>855</v>
      </c>
      <c r="L15" s="144">
        <f>355+356</f>
        <v>711</v>
      </c>
      <c r="M15" s="229">
        <v>830</v>
      </c>
      <c r="N15" s="232"/>
      <c r="O15" s="290">
        <v>905</v>
      </c>
      <c r="P15" s="234" t="s">
        <v>297</v>
      </c>
    </row>
    <row r="16" spans="1:16" ht="25.5" x14ac:dyDescent="0.25">
      <c r="A16" s="14" t="s">
        <v>67</v>
      </c>
      <c r="B16" s="17" t="s">
        <v>118</v>
      </c>
      <c r="C16" s="14" t="s">
        <v>119</v>
      </c>
      <c r="D16" s="136">
        <v>354.2</v>
      </c>
      <c r="E16" s="136">
        <v>354.2</v>
      </c>
      <c r="F16" s="136">
        <v>354.2</v>
      </c>
      <c r="G16" s="136">
        <v>354.2</v>
      </c>
      <c r="H16" s="265"/>
      <c r="I16" s="270">
        <v>354.2</v>
      </c>
      <c r="J16" s="269">
        <v>357.7</v>
      </c>
      <c r="K16" s="140">
        <v>357.7</v>
      </c>
      <c r="L16" s="141">
        <v>369.45</v>
      </c>
      <c r="M16" s="140">
        <v>369.45</v>
      </c>
      <c r="N16" s="232"/>
      <c r="O16" s="290">
        <v>369.45</v>
      </c>
      <c r="P16" s="235" t="s">
        <v>298</v>
      </c>
    </row>
    <row r="17" spans="1:16" ht="93.75" customHeight="1" x14ac:dyDescent="0.25">
      <c r="A17" s="14">
        <v>3</v>
      </c>
      <c r="B17" s="17" t="s">
        <v>109</v>
      </c>
      <c r="C17" s="14" t="s">
        <v>28</v>
      </c>
      <c r="D17" s="136">
        <v>0</v>
      </c>
      <c r="E17" s="145">
        <v>0</v>
      </c>
      <c r="F17" s="145">
        <v>0</v>
      </c>
      <c r="G17" s="145">
        <v>0</v>
      </c>
      <c r="H17" s="267"/>
      <c r="I17" s="273">
        <v>0</v>
      </c>
      <c r="J17" s="268">
        <v>0</v>
      </c>
      <c r="K17" s="138">
        <v>0</v>
      </c>
      <c r="L17" s="139">
        <v>0</v>
      </c>
      <c r="M17" s="138">
        <v>0</v>
      </c>
      <c r="N17" s="231"/>
      <c r="O17" s="289">
        <v>0</v>
      </c>
      <c r="P17" s="236" t="s">
        <v>255</v>
      </c>
    </row>
    <row r="18" spans="1:16" ht="48" customHeight="1" x14ac:dyDescent="0.25">
      <c r="A18" s="14" t="s">
        <v>129</v>
      </c>
      <c r="B18" s="17" t="s">
        <v>135</v>
      </c>
      <c r="C18" s="14" t="s">
        <v>117</v>
      </c>
      <c r="D18" s="136">
        <v>0</v>
      </c>
      <c r="E18" s="136">
        <v>0</v>
      </c>
      <c r="F18" s="136">
        <v>0</v>
      </c>
      <c r="G18" s="136">
        <v>0</v>
      </c>
      <c r="H18" s="265"/>
      <c r="I18" s="270">
        <v>0</v>
      </c>
      <c r="J18" s="269">
        <v>0</v>
      </c>
      <c r="K18" s="140">
        <v>0</v>
      </c>
      <c r="L18" s="141">
        <v>0</v>
      </c>
      <c r="M18" s="140">
        <v>0</v>
      </c>
      <c r="N18" s="232"/>
      <c r="O18" s="290">
        <v>0</v>
      </c>
      <c r="P18" s="236" t="s">
        <v>255</v>
      </c>
    </row>
    <row r="19" spans="1:16" ht="120.75" customHeight="1" x14ac:dyDescent="0.25">
      <c r="A19" s="14" t="s">
        <v>130</v>
      </c>
      <c r="B19" s="17" t="s">
        <v>126</v>
      </c>
      <c r="C19" s="14" t="s">
        <v>117</v>
      </c>
      <c r="D19" s="136">
        <v>28</v>
      </c>
      <c r="E19" s="136">
        <v>28</v>
      </c>
      <c r="F19" s="136">
        <v>28</v>
      </c>
      <c r="G19" s="136">
        <v>28</v>
      </c>
      <c r="H19" s="265"/>
      <c r="I19" s="270">
        <v>28</v>
      </c>
      <c r="J19" s="269">
        <v>28</v>
      </c>
      <c r="K19" s="140">
        <v>28</v>
      </c>
      <c r="L19" s="146">
        <f>503/12</f>
        <v>41.916666666666664</v>
      </c>
      <c r="M19" s="230">
        <f>486/12</f>
        <v>40.5</v>
      </c>
      <c r="N19" s="232"/>
      <c r="O19" s="290">
        <v>23</v>
      </c>
      <c r="P19" s="233" t="s">
        <v>299</v>
      </c>
    </row>
    <row r="20" spans="1:16" ht="79.5" customHeight="1" x14ac:dyDescent="0.25">
      <c r="A20" s="14">
        <v>4</v>
      </c>
      <c r="B20" s="17" t="s">
        <v>110</v>
      </c>
      <c r="C20" s="14" t="s">
        <v>28</v>
      </c>
      <c r="D20" s="136">
        <v>0.83</v>
      </c>
      <c r="E20" s="136">
        <v>0.83</v>
      </c>
      <c r="F20" s="136">
        <v>83</v>
      </c>
      <c r="G20" s="136">
        <v>0.83</v>
      </c>
      <c r="H20" s="265"/>
      <c r="I20" s="270">
        <v>0.83</v>
      </c>
      <c r="J20" s="268">
        <v>0.83</v>
      </c>
      <c r="K20" s="138">
        <v>0.83</v>
      </c>
      <c r="L20" s="139">
        <f>L21/L22*100</f>
        <v>1.3916500994035785</v>
      </c>
      <c r="M20" s="138">
        <v>2.0699999999999998</v>
      </c>
      <c r="N20" s="231"/>
      <c r="O20" s="292">
        <v>4.0000000000000001E-3</v>
      </c>
      <c r="P20" s="235" t="s">
        <v>300</v>
      </c>
    </row>
    <row r="21" spans="1:16" ht="64.5" customHeight="1" x14ac:dyDescent="0.25">
      <c r="A21" s="14" t="s">
        <v>128</v>
      </c>
      <c r="B21" s="17" t="s">
        <v>125</v>
      </c>
      <c r="C21" s="14" t="s">
        <v>117</v>
      </c>
      <c r="D21" s="136">
        <v>4</v>
      </c>
      <c r="E21" s="136">
        <v>4</v>
      </c>
      <c r="F21" s="136">
        <v>4</v>
      </c>
      <c r="G21" s="136">
        <v>4</v>
      </c>
      <c r="H21" s="265"/>
      <c r="I21" s="270">
        <v>4</v>
      </c>
      <c r="J21" s="269">
        <v>4</v>
      </c>
      <c r="K21" s="140">
        <v>4</v>
      </c>
      <c r="L21" s="141">
        <v>7</v>
      </c>
      <c r="M21" s="140">
        <v>15</v>
      </c>
      <c r="N21" s="232"/>
      <c r="O21" s="290">
        <v>23</v>
      </c>
      <c r="P21" s="235" t="s">
        <v>301</v>
      </c>
    </row>
    <row r="22" spans="1:16" ht="66.75" customHeight="1" x14ac:dyDescent="0.25">
      <c r="A22" s="14" t="s">
        <v>127</v>
      </c>
      <c r="B22" s="17" t="s">
        <v>126</v>
      </c>
      <c r="C22" s="14" t="s">
        <v>117</v>
      </c>
      <c r="D22" s="136">
        <v>480</v>
      </c>
      <c r="E22" s="136">
        <v>480</v>
      </c>
      <c r="F22" s="136">
        <v>480</v>
      </c>
      <c r="G22" s="136">
        <v>480</v>
      </c>
      <c r="H22" s="265"/>
      <c r="I22" s="270">
        <v>480</v>
      </c>
      <c r="J22" s="269">
        <v>484</v>
      </c>
      <c r="K22" s="140">
        <v>498</v>
      </c>
      <c r="L22" s="141">
        <v>503</v>
      </c>
      <c r="M22" s="140">
        <v>486</v>
      </c>
      <c r="N22" s="232"/>
      <c r="O22" s="290">
        <v>5325</v>
      </c>
      <c r="P22" s="235" t="s">
        <v>301</v>
      </c>
    </row>
    <row r="23" spans="1:16" ht="78" customHeight="1" x14ac:dyDescent="0.25">
      <c r="A23" s="14">
        <v>5</v>
      </c>
      <c r="B23" s="17" t="s">
        <v>105</v>
      </c>
      <c r="C23" s="14" t="s">
        <v>106</v>
      </c>
      <c r="D23" s="136">
        <v>30.8</v>
      </c>
      <c r="E23" s="136">
        <v>30.7</v>
      </c>
      <c r="F23" s="136">
        <v>30.6</v>
      </c>
      <c r="G23" s="136">
        <v>30.5</v>
      </c>
      <c r="H23" s="265"/>
      <c r="I23" s="270">
        <v>30.4</v>
      </c>
      <c r="J23" s="268">
        <v>31.64</v>
      </c>
      <c r="K23" s="138">
        <v>34.5</v>
      </c>
      <c r="L23" s="139">
        <f>L24/L25*100</f>
        <v>31.606788688590111</v>
      </c>
      <c r="M23" s="138">
        <f>M24/M25*100</f>
        <v>30.662410570997515</v>
      </c>
      <c r="N23" s="231"/>
      <c r="O23" s="289">
        <v>25.21</v>
      </c>
      <c r="P23" s="397" t="s">
        <v>302</v>
      </c>
    </row>
    <row r="24" spans="1:16" ht="24.75" customHeight="1" x14ac:dyDescent="0.25">
      <c r="A24" s="14" t="s">
        <v>123</v>
      </c>
      <c r="B24" s="17" t="s">
        <v>120</v>
      </c>
      <c r="C24" s="14" t="s">
        <v>121</v>
      </c>
      <c r="D24" s="136">
        <v>920.67</v>
      </c>
      <c r="E24" s="136">
        <v>918.35</v>
      </c>
      <c r="F24" s="136">
        <v>916.85</v>
      </c>
      <c r="G24" s="137">
        <v>916</v>
      </c>
      <c r="H24" s="265"/>
      <c r="I24" s="270">
        <v>914.7</v>
      </c>
      <c r="J24" s="269">
        <v>991.39</v>
      </c>
      <c r="K24" s="140">
        <v>1088.28</v>
      </c>
      <c r="L24" s="139">
        <f>(3212.756-2197.307)</f>
        <v>1015.4490000000001</v>
      </c>
      <c r="M24" s="140">
        <f>M25-2365.94</f>
        <v>1046.2640000000001</v>
      </c>
      <c r="N24" s="232"/>
      <c r="O24" s="290">
        <v>740.54</v>
      </c>
      <c r="P24" s="397"/>
    </row>
    <row r="25" spans="1:16" ht="64.5" customHeight="1" thickBot="1" x14ac:dyDescent="0.3">
      <c r="A25" s="14" t="s">
        <v>124</v>
      </c>
      <c r="B25" s="17" t="s">
        <v>122</v>
      </c>
      <c r="C25" s="14" t="s">
        <v>121</v>
      </c>
      <c r="D25" s="137">
        <v>2065.5300000000002</v>
      </c>
      <c r="E25" s="137">
        <v>2072.67</v>
      </c>
      <c r="F25" s="137">
        <v>2079.83</v>
      </c>
      <c r="G25" s="137">
        <v>2087</v>
      </c>
      <c r="H25" s="266"/>
      <c r="I25" s="274">
        <v>2094.19</v>
      </c>
      <c r="J25" s="269">
        <v>2139.17</v>
      </c>
      <c r="K25" s="140">
        <v>2099.38</v>
      </c>
      <c r="L25" s="141">
        <v>3212.7559999999999</v>
      </c>
      <c r="M25" s="140">
        <v>3412.2040000000002</v>
      </c>
      <c r="N25" s="232"/>
      <c r="O25" s="291">
        <v>2937.95</v>
      </c>
      <c r="P25" s="235" t="s">
        <v>303</v>
      </c>
    </row>
    <row r="28" spans="1:16" s="34" customFormat="1" ht="15" customHeight="1" x14ac:dyDescent="0.25">
      <c r="A28" s="179"/>
      <c r="B28" s="179"/>
      <c r="C28" s="179"/>
      <c r="D28" s="179"/>
      <c r="E28" s="179"/>
      <c r="F28" s="178"/>
      <c r="G28" s="178"/>
      <c r="H28" s="178"/>
      <c r="I28" s="178"/>
      <c r="J28" s="178"/>
      <c r="K28" s="178"/>
      <c r="L28" s="178"/>
      <c r="M28" s="179"/>
      <c r="N28" s="179"/>
      <c r="O28" s="179"/>
      <c r="P28" s="179"/>
    </row>
    <row r="29" spans="1:16" s="34" customFormat="1" ht="51" customHeight="1" x14ac:dyDescent="0.25">
      <c r="A29" s="183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180"/>
      <c r="M29" s="178"/>
      <c r="N29" s="178"/>
      <c r="O29" s="178"/>
      <c r="P29" s="178"/>
    </row>
    <row r="30" spans="1:16" s="34" customFormat="1" ht="15.75" hidden="1" customHeight="1" x14ac:dyDescent="0.25">
      <c r="A30" s="15"/>
      <c r="B30" s="398" t="s">
        <v>897</v>
      </c>
      <c r="C30" s="398"/>
      <c r="D30" s="398"/>
      <c r="E30" s="398"/>
      <c r="F30" s="92"/>
      <c r="G30" s="92"/>
      <c r="H30" s="54"/>
      <c r="I30" s="54"/>
      <c r="J30" s="325" t="s">
        <v>898</v>
      </c>
      <c r="K30" s="325"/>
      <c r="L30" s="15"/>
      <c r="M30" s="181"/>
      <c r="N30" s="181"/>
      <c r="O30" s="181"/>
      <c r="P30" s="181"/>
    </row>
    <row r="31" spans="1:16" s="34" customFormat="1" hidden="1" x14ac:dyDescent="0.25">
      <c r="A31" s="179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178"/>
      <c r="M31" s="178"/>
      <c r="N31" s="178"/>
      <c r="O31" s="178"/>
      <c r="P31" s="178"/>
    </row>
    <row r="32" spans="1:16" s="34" customFormat="1" hidden="1" x14ac:dyDescent="0.25">
      <c r="A32" s="183"/>
      <c r="B32" s="54"/>
      <c r="H32" s="54"/>
      <c r="I32" s="54"/>
      <c r="J32" s="54"/>
      <c r="K32" s="54"/>
      <c r="L32" s="180"/>
    </row>
    <row r="33" spans="1:12" hidden="1" x14ac:dyDescent="0.25">
      <c r="A33" s="182"/>
      <c r="B33" s="54"/>
      <c r="H33" s="54"/>
      <c r="I33" s="54"/>
      <c r="J33" s="54"/>
      <c r="K33" s="54"/>
      <c r="L33" s="180"/>
    </row>
    <row r="34" spans="1:12" hidden="1" x14ac:dyDescent="0.25"/>
    <row r="35" spans="1:12" hidden="1" x14ac:dyDescent="0.25"/>
    <row r="36" spans="1:12" hidden="1" x14ac:dyDescent="0.25">
      <c r="A36" s="206" t="s">
        <v>900</v>
      </c>
      <c r="B36" s="175"/>
      <c r="C36" s="176"/>
      <c r="D36" s="54"/>
      <c r="E36" s="54"/>
    </row>
    <row r="37" spans="1:12" hidden="1" x14ac:dyDescent="0.25">
      <c r="A37" s="304" t="s">
        <v>102</v>
      </c>
      <c r="B37" s="304"/>
      <c r="C37" s="176"/>
      <c r="D37" s="54"/>
      <c r="E37" s="54"/>
    </row>
  </sheetData>
  <sheetProtection formatCells="0" formatColumns="0" formatRows="0" insertColumns="0" insertRows="0" insertHyperlinks="0" deleteColumns="0" deleteRows="0" sort="0" autoFilter="0" pivotTables="0"/>
  <protectedRanges>
    <protectedRange sqref="J11:P13 J15:P25" name="Диапазон1"/>
    <protectedRange sqref="M28:O28 D28:E28" name="Диапазон18"/>
    <protectedRange sqref="D28:E28" name="Диапазон2_1_1"/>
    <protectedRange sqref="D30:G30 J30:K30" name="Диапазон18_1_1"/>
    <protectedRange sqref="D30:G30" name="Диапазон2_1_2"/>
  </protectedRanges>
  <mergeCells count="15">
    <mergeCell ref="A37:B37"/>
    <mergeCell ref="A7:A9"/>
    <mergeCell ref="A3:P3"/>
    <mergeCell ref="A4:P4"/>
    <mergeCell ref="P7:P9"/>
    <mergeCell ref="B7:B9"/>
    <mergeCell ref="C7:C9"/>
    <mergeCell ref="P11:P12"/>
    <mergeCell ref="P23:P24"/>
    <mergeCell ref="D7:I7"/>
    <mergeCell ref="D8:I8"/>
    <mergeCell ref="J7:O7"/>
    <mergeCell ref="J8:O8"/>
    <mergeCell ref="B30:E30"/>
    <mergeCell ref="J30:K30"/>
  </mergeCells>
  <pageMargins left="1.1811023622047243" right="0.39370078740157483" top="0.78740157480314965" bottom="0.78740157480314965" header="0.31496062992125984" footer="0.31496062992125984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217"/>
  <sheetViews>
    <sheetView zoomScale="60" zoomScaleNormal="60" workbookViewId="0">
      <pane xSplit="8" ySplit="9" topLeftCell="I207" activePane="bottomRight" state="frozen"/>
      <selection pane="topRight" activeCell="I1" sqref="I1"/>
      <selection pane="bottomLeft" activeCell="A10" sqref="A10"/>
      <selection pane="bottomRight" activeCell="A209" sqref="A209:XFD214"/>
    </sheetView>
  </sheetViews>
  <sheetFormatPr defaultRowHeight="15" x14ac:dyDescent="0.25"/>
  <cols>
    <col min="1" max="1" width="9.5703125" style="240" customWidth="1"/>
    <col min="2" max="2" width="11.7109375" style="240" customWidth="1"/>
    <col min="3" max="3" width="12.140625" style="240" customWidth="1"/>
    <col min="4" max="4" width="17.5703125" style="240" bestFit="1" customWidth="1"/>
    <col min="5" max="5" width="11" style="240" customWidth="1"/>
    <col min="6" max="6" width="18" style="240" customWidth="1"/>
    <col min="7" max="7" width="19.28515625" style="240" customWidth="1"/>
    <col min="8" max="8" width="18.42578125" style="240" customWidth="1"/>
    <col min="9" max="10" width="16.28515625" style="240" customWidth="1"/>
    <col min="11" max="12" width="15.42578125" style="240" customWidth="1"/>
    <col min="13" max="13" width="14.85546875" style="240" customWidth="1"/>
    <col min="14" max="15" width="18.140625" style="240" customWidth="1"/>
    <col min="16" max="16" width="16.28515625" style="240" customWidth="1"/>
    <col min="17" max="17" width="14.42578125" style="240" customWidth="1"/>
    <col min="18" max="18" width="19.5703125" style="240" customWidth="1"/>
    <col min="19" max="19" width="16.28515625" style="240" customWidth="1"/>
    <col min="20" max="20" width="17.140625" style="240" customWidth="1"/>
    <col min="21" max="16384" width="9.140625" style="240"/>
  </cols>
  <sheetData>
    <row r="1" spans="1:20" x14ac:dyDescent="0.25">
      <c r="T1" s="240" t="s">
        <v>51</v>
      </c>
    </row>
    <row r="2" spans="1:20" ht="26.25" customHeight="1" x14ac:dyDescent="0.25">
      <c r="A2" s="399" t="s">
        <v>114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</row>
    <row r="3" spans="1:20" ht="15.75" customHeight="1" x14ac:dyDescent="0.25">
      <c r="A3" s="11"/>
      <c r="B3" s="11"/>
      <c r="C3" s="11"/>
      <c r="D3" s="406" t="s">
        <v>233</v>
      </c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11"/>
    </row>
    <row r="4" spans="1:20" ht="15.75" customHeight="1" x14ac:dyDescent="0.25">
      <c r="A4" s="11"/>
      <c r="B4" s="11"/>
      <c r="C4" s="11"/>
      <c r="D4" s="407" t="s">
        <v>147</v>
      </c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11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20" ht="31.5" customHeight="1" x14ac:dyDescent="0.25">
      <c r="A6" s="400" t="s">
        <v>8</v>
      </c>
      <c r="B6" s="400" t="s">
        <v>40</v>
      </c>
      <c r="C6" s="400"/>
      <c r="D6" s="400"/>
      <c r="E6" s="400" t="s">
        <v>41</v>
      </c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 t="s">
        <v>43</v>
      </c>
      <c r="R6" s="400"/>
      <c r="S6" s="400"/>
      <c r="T6" s="400"/>
    </row>
    <row r="7" spans="1:20" ht="30" customHeight="1" x14ac:dyDescent="0.25">
      <c r="A7" s="400"/>
      <c r="B7" s="400" t="s">
        <v>227</v>
      </c>
      <c r="C7" s="400" t="s">
        <v>34</v>
      </c>
      <c r="D7" s="318" t="s">
        <v>35</v>
      </c>
      <c r="E7" s="400" t="s">
        <v>36</v>
      </c>
      <c r="F7" s="400" t="s">
        <v>37</v>
      </c>
      <c r="G7" s="400"/>
      <c r="H7" s="401" t="s">
        <v>42</v>
      </c>
      <c r="I7" s="400" t="s">
        <v>208</v>
      </c>
      <c r="J7" s="400"/>
      <c r="K7" s="400"/>
      <c r="L7" s="400"/>
      <c r="M7" s="403" t="s">
        <v>209</v>
      </c>
      <c r="N7" s="404"/>
      <c r="O7" s="405"/>
      <c r="P7" s="400" t="s">
        <v>213</v>
      </c>
      <c r="Q7" s="400" t="s">
        <v>214</v>
      </c>
      <c r="R7" s="400" t="s">
        <v>115</v>
      </c>
      <c r="S7" s="400" t="s">
        <v>44</v>
      </c>
      <c r="T7" s="400" t="s">
        <v>113</v>
      </c>
    </row>
    <row r="8" spans="1:20" ht="105.75" customHeight="1" x14ac:dyDescent="0.25">
      <c r="A8" s="400"/>
      <c r="B8" s="400"/>
      <c r="C8" s="400"/>
      <c r="D8" s="319"/>
      <c r="E8" s="400"/>
      <c r="F8" s="248" t="s">
        <v>39</v>
      </c>
      <c r="G8" s="248" t="s">
        <v>38</v>
      </c>
      <c r="H8" s="402"/>
      <c r="I8" s="242" t="s">
        <v>111</v>
      </c>
      <c r="J8" s="242" t="s">
        <v>212</v>
      </c>
      <c r="K8" s="242" t="s">
        <v>112</v>
      </c>
      <c r="L8" s="242" t="s">
        <v>190</v>
      </c>
      <c r="M8" s="239" t="s">
        <v>211</v>
      </c>
      <c r="N8" s="242" t="s">
        <v>171</v>
      </c>
      <c r="O8" s="242" t="s">
        <v>191</v>
      </c>
      <c r="P8" s="400"/>
      <c r="Q8" s="400"/>
      <c r="R8" s="400"/>
      <c r="S8" s="400"/>
      <c r="T8" s="400"/>
    </row>
    <row r="9" spans="1:20" ht="20.25" customHeight="1" x14ac:dyDescent="0.25">
      <c r="A9" s="248">
        <v>1</v>
      </c>
      <c r="B9" s="248">
        <v>2</v>
      </c>
      <c r="C9" s="248">
        <v>3</v>
      </c>
      <c r="D9" s="248">
        <v>4</v>
      </c>
      <c r="E9" s="248">
        <v>5</v>
      </c>
      <c r="F9" s="248">
        <v>6</v>
      </c>
      <c r="G9" s="248">
        <v>7</v>
      </c>
      <c r="H9" s="248">
        <v>8</v>
      </c>
      <c r="I9" s="248">
        <v>9</v>
      </c>
      <c r="J9" s="248">
        <v>10</v>
      </c>
      <c r="K9" s="248">
        <v>11</v>
      </c>
      <c r="L9" s="248">
        <v>12</v>
      </c>
      <c r="M9" s="239">
        <v>13</v>
      </c>
      <c r="N9" s="248">
        <v>14</v>
      </c>
      <c r="O9" s="248">
        <v>15</v>
      </c>
      <c r="P9" s="248">
        <v>16</v>
      </c>
      <c r="Q9" s="248">
        <v>17</v>
      </c>
      <c r="R9" s="248">
        <v>18</v>
      </c>
      <c r="S9" s="248">
        <v>19</v>
      </c>
      <c r="T9" s="248">
        <v>20</v>
      </c>
    </row>
    <row r="10" spans="1:20" ht="90" x14ac:dyDescent="0.25">
      <c r="A10" s="248">
        <v>1</v>
      </c>
      <c r="B10" s="248" t="s">
        <v>362</v>
      </c>
      <c r="C10" s="200">
        <v>44938</v>
      </c>
      <c r="D10" s="248" t="s">
        <v>363</v>
      </c>
      <c r="E10" s="249" t="s">
        <v>364</v>
      </c>
      <c r="F10" s="248"/>
      <c r="G10" s="248" t="s">
        <v>304</v>
      </c>
      <c r="H10" s="248" t="str">
        <f>D10</f>
        <v>ст.Суздальская, ул.Молодежная, корп.А, д.31</v>
      </c>
      <c r="I10" s="86">
        <v>0</v>
      </c>
      <c r="J10" s="86">
        <v>0</v>
      </c>
      <c r="K10" s="86">
        <v>0</v>
      </c>
      <c r="L10" s="86">
        <f t="shared" ref="L10:L43" si="0">I10*K10</f>
        <v>0</v>
      </c>
      <c r="M10" s="204">
        <v>0.7</v>
      </c>
      <c r="N10" s="199">
        <v>23843.97</v>
      </c>
      <c r="O10" s="199">
        <v>16.690999999999999</v>
      </c>
      <c r="P10" s="248">
        <f t="shared" ref="P10:P43" si="1">L10+O10</f>
        <v>16.690999999999999</v>
      </c>
      <c r="Q10" s="248" t="s">
        <v>255</v>
      </c>
      <c r="R10" s="282">
        <v>16.690999999999999</v>
      </c>
      <c r="S10" s="199">
        <f>O10-R10</f>
        <v>0</v>
      </c>
      <c r="T10" s="248">
        <v>0</v>
      </c>
    </row>
    <row r="11" spans="1:20" s="275" customFormat="1" ht="90" x14ac:dyDescent="0.25">
      <c r="A11" s="276">
        <f>A10+1</f>
        <v>2</v>
      </c>
      <c r="B11" s="276" t="s">
        <v>400</v>
      </c>
      <c r="C11" s="200">
        <v>44950</v>
      </c>
      <c r="D11" s="276" t="s">
        <v>401</v>
      </c>
      <c r="E11" s="249" t="s">
        <v>402</v>
      </c>
      <c r="F11" s="276"/>
      <c r="G11" s="276" t="s">
        <v>304</v>
      </c>
      <c r="H11" s="276" t="str">
        <f>D11</f>
        <v>г. Горячий Ключ, ул. Ярославского, 130А</v>
      </c>
      <c r="I11" s="86">
        <v>0</v>
      </c>
      <c r="J11" s="86">
        <v>0</v>
      </c>
      <c r="K11" s="86">
        <v>0</v>
      </c>
      <c r="L11" s="86">
        <f t="shared" si="0"/>
        <v>0</v>
      </c>
      <c r="M11" s="204">
        <v>0.7</v>
      </c>
      <c r="N11" s="199">
        <v>23843.97</v>
      </c>
      <c r="O11" s="199">
        <v>16.690999999999999</v>
      </c>
      <c r="P11" s="276">
        <f t="shared" si="1"/>
        <v>16.690999999999999</v>
      </c>
      <c r="Q11" s="276" t="s">
        <v>255</v>
      </c>
      <c r="R11" s="282">
        <v>0</v>
      </c>
      <c r="S11" s="199">
        <f>O11-R11</f>
        <v>16.690999999999999</v>
      </c>
      <c r="T11" s="276">
        <v>0</v>
      </c>
    </row>
    <row r="12" spans="1:20" ht="90" x14ac:dyDescent="0.25">
      <c r="A12" s="281">
        <f t="shared" ref="A12:A78" si="2">A11+1</f>
        <v>3</v>
      </c>
      <c r="B12" s="248" t="s">
        <v>317</v>
      </c>
      <c r="C12" s="200">
        <v>44951</v>
      </c>
      <c r="D12" s="248" t="s">
        <v>311</v>
      </c>
      <c r="E12" s="249" t="s">
        <v>333</v>
      </c>
      <c r="F12" s="248"/>
      <c r="G12" s="248" t="s">
        <v>304</v>
      </c>
      <c r="H12" s="248" t="str">
        <f>D12</f>
        <v>г. Горячий Ключ, ул. Терешковой, д.57</v>
      </c>
      <c r="I12" s="86">
        <v>0</v>
      </c>
      <c r="J12" s="86">
        <v>0</v>
      </c>
      <c r="K12" s="86">
        <v>0</v>
      </c>
      <c r="L12" s="86">
        <f t="shared" si="0"/>
        <v>0</v>
      </c>
      <c r="M12" s="204">
        <v>0.7</v>
      </c>
      <c r="N12" s="199">
        <v>23843.97</v>
      </c>
      <c r="O12" s="199">
        <v>16.690999999999999</v>
      </c>
      <c r="P12" s="248">
        <f t="shared" si="1"/>
        <v>16.690999999999999</v>
      </c>
      <c r="Q12" s="248" t="s">
        <v>255</v>
      </c>
      <c r="R12" s="282">
        <v>16.690999999999999</v>
      </c>
      <c r="S12" s="199">
        <f t="shared" ref="S12:S47" si="3">O12-R12</f>
        <v>0</v>
      </c>
      <c r="T12" s="248">
        <v>0</v>
      </c>
    </row>
    <row r="13" spans="1:20" ht="90" x14ac:dyDescent="0.25">
      <c r="A13" s="281">
        <f t="shared" si="2"/>
        <v>4</v>
      </c>
      <c r="B13" s="248" t="s">
        <v>365</v>
      </c>
      <c r="C13" s="200">
        <v>44951</v>
      </c>
      <c r="D13" s="248" t="s">
        <v>366</v>
      </c>
      <c r="E13" s="249" t="s">
        <v>367</v>
      </c>
      <c r="F13" s="248"/>
      <c r="G13" s="248" t="s">
        <v>304</v>
      </c>
      <c r="H13" s="248" t="str">
        <f>D13</f>
        <v>п.Первомайский,  ул. Терешковой, корп.А, д.15</v>
      </c>
      <c r="I13" s="86">
        <v>0</v>
      </c>
      <c r="J13" s="86">
        <v>0</v>
      </c>
      <c r="K13" s="86">
        <v>0</v>
      </c>
      <c r="L13" s="86">
        <f t="shared" si="0"/>
        <v>0</v>
      </c>
      <c r="M13" s="204">
        <v>0.7</v>
      </c>
      <c r="N13" s="199">
        <v>23843.97</v>
      </c>
      <c r="O13" s="199">
        <v>16.690999999999999</v>
      </c>
      <c r="P13" s="248">
        <f t="shared" si="1"/>
        <v>16.690999999999999</v>
      </c>
      <c r="Q13" s="248" t="s">
        <v>255</v>
      </c>
      <c r="R13" s="282">
        <v>16.690999999999999</v>
      </c>
      <c r="S13" s="199">
        <f t="shared" si="3"/>
        <v>0</v>
      </c>
      <c r="T13" s="248">
        <v>0</v>
      </c>
    </row>
    <row r="14" spans="1:20" ht="90" x14ac:dyDescent="0.25">
      <c r="A14" s="281">
        <f t="shared" si="2"/>
        <v>5</v>
      </c>
      <c r="B14" s="248" t="s">
        <v>318</v>
      </c>
      <c r="C14" s="200">
        <v>44956</v>
      </c>
      <c r="D14" s="248" t="s">
        <v>312</v>
      </c>
      <c r="E14" s="249" t="s">
        <v>334</v>
      </c>
      <c r="F14" s="248"/>
      <c r="G14" s="248" t="s">
        <v>304</v>
      </c>
      <c r="H14" s="248" t="str">
        <f>D14</f>
        <v>г. Горячий Ключ, ул. Лазурная, 50</v>
      </c>
      <c r="I14" s="86">
        <v>0</v>
      </c>
      <c r="J14" s="86">
        <v>0</v>
      </c>
      <c r="K14" s="86">
        <v>0</v>
      </c>
      <c r="L14" s="86">
        <f t="shared" si="0"/>
        <v>0</v>
      </c>
      <c r="M14" s="204">
        <v>0.7</v>
      </c>
      <c r="N14" s="199">
        <v>23843.97</v>
      </c>
      <c r="O14" s="199">
        <f t="shared" ref="O14:O47" si="4">M14*N14/1000</f>
        <v>16.690778999999999</v>
      </c>
      <c r="P14" s="248">
        <f t="shared" si="1"/>
        <v>16.690778999999999</v>
      </c>
      <c r="Q14" s="248" t="s">
        <v>255</v>
      </c>
      <c r="R14" s="282">
        <v>16.690999999999999</v>
      </c>
      <c r="S14" s="199">
        <f t="shared" si="3"/>
        <v>-2.2099999999980469E-4</v>
      </c>
      <c r="T14" s="248">
        <v>0</v>
      </c>
    </row>
    <row r="15" spans="1:20" ht="90" x14ac:dyDescent="0.25">
      <c r="A15" s="301">
        <f t="shared" si="2"/>
        <v>6</v>
      </c>
      <c r="B15" s="248" t="s">
        <v>399</v>
      </c>
      <c r="C15" s="200">
        <v>44957</v>
      </c>
      <c r="D15" s="248" t="s">
        <v>368</v>
      </c>
      <c r="E15" s="249" t="s">
        <v>369</v>
      </c>
      <c r="F15" s="248"/>
      <c r="G15" s="248" t="s">
        <v>304</v>
      </c>
      <c r="H15" s="248" t="str">
        <f t="shared" ref="H15:H47" si="5">D15</f>
        <v>г. Горячий Ключ, ул. Звездная, д. 5</v>
      </c>
      <c r="I15" s="86">
        <v>0</v>
      </c>
      <c r="J15" s="86">
        <v>0</v>
      </c>
      <c r="K15" s="86">
        <v>0</v>
      </c>
      <c r="L15" s="86">
        <f t="shared" si="0"/>
        <v>0</v>
      </c>
      <c r="M15" s="204">
        <v>0.7</v>
      </c>
      <c r="N15" s="199">
        <v>23843.97</v>
      </c>
      <c r="O15" s="199">
        <f t="shared" si="4"/>
        <v>16.690778999999999</v>
      </c>
      <c r="P15" s="248">
        <f t="shared" si="1"/>
        <v>16.690778999999999</v>
      </c>
      <c r="Q15" s="248" t="s">
        <v>255</v>
      </c>
      <c r="R15" s="282">
        <v>16.690999999999999</v>
      </c>
      <c r="S15" s="199">
        <f>O15-R15</f>
        <v>-2.2099999999980469E-4</v>
      </c>
      <c r="T15" s="248">
        <v>0</v>
      </c>
    </row>
    <row r="16" spans="1:20" s="300" customFormat="1" ht="90" x14ac:dyDescent="0.25">
      <c r="A16" s="301">
        <f t="shared" si="2"/>
        <v>7</v>
      </c>
      <c r="B16" s="301" t="s">
        <v>319</v>
      </c>
      <c r="C16" s="200">
        <v>44958</v>
      </c>
      <c r="D16" s="301" t="s">
        <v>313</v>
      </c>
      <c r="E16" s="249" t="s">
        <v>335</v>
      </c>
      <c r="F16" s="301"/>
      <c r="G16" s="301" t="s">
        <v>304</v>
      </c>
      <c r="H16" s="301" t="str">
        <f t="shared" ref="H16" si="6">D16</f>
        <v>п.Кутаис, ул.Чкалова, д.9</v>
      </c>
      <c r="I16" s="86">
        <v>0</v>
      </c>
      <c r="J16" s="86">
        <v>0</v>
      </c>
      <c r="K16" s="86">
        <v>0</v>
      </c>
      <c r="L16" s="86">
        <f t="shared" ref="L16" si="7">I16*K16</f>
        <v>0</v>
      </c>
      <c r="M16" s="204">
        <v>0.7</v>
      </c>
      <c r="N16" s="199">
        <v>23843.97</v>
      </c>
      <c r="O16" s="199">
        <f t="shared" ref="O16" si="8">M16*N16/1000</f>
        <v>16.690778999999999</v>
      </c>
      <c r="P16" s="301">
        <f t="shared" ref="P16" si="9">L16+O16</f>
        <v>16.690778999999999</v>
      </c>
      <c r="Q16" s="301" t="s">
        <v>255</v>
      </c>
      <c r="R16" s="282">
        <v>16.690999999999999</v>
      </c>
      <c r="S16" s="199">
        <f t="shared" ref="S16" si="10">O16-R16</f>
        <v>-2.2099999999980469E-4</v>
      </c>
      <c r="T16" s="301">
        <v>0</v>
      </c>
    </row>
    <row r="17" spans="1:20" ht="90" x14ac:dyDescent="0.25">
      <c r="A17" s="301">
        <f t="shared" si="2"/>
        <v>8</v>
      </c>
      <c r="B17" s="248" t="s">
        <v>880</v>
      </c>
      <c r="C17" s="200">
        <v>44959</v>
      </c>
      <c r="D17" s="248" t="s">
        <v>881</v>
      </c>
      <c r="E17" s="249" t="s">
        <v>882</v>
      </c>
      <c r="F17" s="248"/>
      <c r="G17" s="248" t="s">
        <v>304</v>
      </c>
      <c r="H17" s="248" t="str">
        <f t="shared" si="5"/>
        <v>г. Горячий Ключ, ул. Ленина, 27</v>
      </c>
      <c r="I17" s="86">
        <v>0</v>
      </c>
      <c r="J17" s="86">
        <v>0</v>
      </c>
      <c r="K17" s="86">
        <v>0</v>
      </c>
      <c r="L17" s="86">
        <f t="shared" si="0"/>
        <v>0</v>
      </c>
      <c r="M17" s="204">
        <v>17</v>
      </c>
      <c r="N17" s="199">
        <v>23843.97</v>
      </c>
      <c r="O17" s="199">
        <f t="shared" si="4"/>
        <v>405.34748999999999</v>
      </c>
      <c r="P17" s="248">
        <f t="shared" si="1"/>
        <v>405.34748999999999</v>
      </c>
      <c r="Q17" s="248" t="s">
        <v>255</v>
      </c>
      <c r="R17" s="286">
        <v>405.34748999999999</v>
      </c>
      <c r="S17" s="199">
        <f t="shared" si="3"/>
        <v>0</v>
      </c>
      <c r="T17" s="248">
        <v>0</v>
      </c>
    </row>
    <row r="18" spans="1:20" s="275" customFormat="1" ht="90" x14ac:dyDescent="0.25">
      <c r="A18" s="301">
        <f t="shared" si="2"/>
        <v>9</v>
      </c>
      <c r="B18" s="276" t="s">
        <v>403</v>
      </c>
      <c r="C18" s="200">
        <v>44963</v>
      </c>
      <c r="D18" s="276" t="s">
        <v>404</v>
      </c>
      <c r="E18" s="249" t="s">
        <v>405</v>
      </c>
      <c r="F18" s="276"/>
      <c r="G18" s="276" t="s">
        <v>304</v>
      </c>
      <c r="H18" s="276" t="str">
        <f>D18</f>
        <v>г.Горячий Ключ, ул.Псекупская</v>
      </c>
      <c r="I18" s="86">
        <v>0</v>
      </c>
      <c r="J18" s="86">
        <v>0</v>
      </c>
      <c r="K18" s="86">
        <v>0</v>
      </c>
      <c r="L18" s="86">
        <f t="shared" si="0"/>
        <v>0</v>
      </c>
      <c r="M18" s="204">
        <v>6</v>
      </c>
      <c r="N18" s="199">
        <v>23843.97</v>
      </c>
      <c r="O18" s="199">
        <f t="shared" si="4"/>
        <v>143.06382000000002</v>
      </c>
      <c r="P18" s="276">
        <f t="shared" si="1"/>
        <v>143.06382000000002</v>
      </c>
      <c r="Q18" s="276" t="s">
        <v>255</v>
      </c>
      <c r="R18" s="282">
        <v>0</v>
      </c>
      <c r="S18" s="199">
        <f>O18-R18</f>
        <v>143.06382000000002</v>
      </c>
      <c r="T18" s="276">
        <v>0</v>
      </c>
    </row>
    <row r="19" spans="1:20" ht="90" x14ac:dyDescent="0.25">
      <c r="A19" s="301">
        <f t="shared" si="2"/>
        <v>10</v>
      </c>
      <c r="B19" s="248" t="s">
        <v>320</v>
      </c>
      <c r="C19" s="200">
        <v>44963</v>
      </c>
      <c r="D19" s="248" t="s">
        <v>314</v>
      </c>
      <c r="E19" s="249" t="s">
        <v>336</v>
      </c>
      <c r="F19" s="248"/>
      <c r="G19" s="248" t="s">
        <v>304</v>
      </c>
      <c r="H19" s="248" t="str">
        <f t="shared" si="5"/>
        <v>ст.Бакинская, ул.Овражная, д.10</v>
      </c>
      <c r="I19" s="86">
        <v>0</v>
      </c>
      <c r="J19" s="86">
        <v>0</v>
      </c>
      <c r="K19" s="86">
        <v>0</v>
      </c>
      <c r="L19" s="86">
        <f t="shared" si="0"/>
        <v>0</v>
      </c>
      <c r="M19" s="204">
        <v>0.7</v>
      </c>
      <c r="N19" s="199">
        <v>23843.97</v>
      </c>
      <c r="O19" s="199">
        <f t="shared" si="4"/>
        <v>16.690778999999999</v>
      </c>
      <c r="P19" s="248">
        <f t="shared" si="1"/>
        <v>16.690778999999999</v>
      </c>
      <c r="Q19" s="248" t="s">
        <v>255</v>
      </c>
      <c r="R19" s="282">
        <v>16.690999999999999</v>
      </c>
      <c r="S19" s="199">
        <f t="shared" si="3"/>
        <v>-2.2099999999980469E-4</v>
      </c>
      <c r="T19" s="248">
        <v>0</v>
      </c>
    </row>
    <row r="20" spans="1:20" ht="90" x14ac:dyDescent="0.25">
      <c r="A20" s="301">
        <f t="shared" si="2"/>
        <v>11</v>
      </c>
      <c r="B20" s="248" t="s">
        <v>321</v>
      </c>
      <c r="C20" s="200">
        <v>44965</v>
      </c>
      <c r="D20" s="248" t="s">
        <v>315</v>
      </c>
      <c r="E20" s="249" t="s">
        <v>337</v>
      </c>
      <c r="F20" s="248"/>
      <c r="G20" s="248" t="s">
        <v>304</v>
      </c>
      <c r="H20" s="248" t="str">
        <f t="shared" si="5"/>
        <v>г.Горячий Ключ, пер.Цветочный, корп.А, д.1</v>
      </c>
      <c r="I20" s="86">
        <v>0</v>
      </c>
      <c r="J20" s="86">
        <v>0</v>
      </c>
      <c r="K20" s="86">
        <v>0</v>
      </c>
      <c r="L20" s="86">
        <f t="shared" si="0"/>
        <v>0</v>
      </c>
      <c r="M20" s="204">
        <v>0.7</v>
      </c>
      <c r="N20" s="199">
        <v>23843.97</v>
      </c>
      <c r="O20" s="199">
        <f t="shared" si="4"/>
        <v>16.690778999999999</v>
      </c>
      <c r="P20" s="248">
        <f t="shared" si="1"/>
        <v>16.690778999999999</v>
      </c>
      <c r="Q20" s="248" t="s">
        <v>255</v>
      </c>
      <c r="R20" s="282">
        <v>16.690999999999999</v>
      </c>
      <c r="S20" s="199">
        <f>O20-R20</f>
        <v>-2.2099999999980469E-4</v>
      </c>
      <c r="T20" s="248">
        <v>0</v>
      </c>
    </row>
    <row r="21" spans="1:20" ht="90" x14ac:dyDescent="0.25">
      <c r="A21" s="281">
        <f t="shared" si="2"/>
        <v>12</v>
      </c>
      <c r="B21" s="248" t="s">
        <v>375</v>
      </c>
      <c r="C21" s="200">
        <v>44972</v>
      </c>
      <c r="D21" s="248" t="s">
        <v>376</v>
      </c>
      <c r="E21" s="249" t="s">
        <v>377</v>
      </c>
      <c r="F21" s="248"/>
      <c r="G21" s="248" t="s">
        <v>304</v>
      </c>
      <c r="H21" s="248" t="str">
        <f>D21</f>
        <v>г.Горячий Ключ, ул.Пушкина, 2А</v>
      </c>
      <c r="I21" s="86">
        <v>0</v>
      </c>
      <c r="J21" s="86">
        <v>0</v>
      </c>
      <c r="K21" s="86">
        <v>0</v>
      </c>
      <c r="L21" s="86">
        <f t="shared" si="0"/>
        <v>0</v>
      </c>
      <c r="M21" s="204">
        <v>7</v>
      </c>
      <c r="N21" s="199">
        <v>23843.97</v>
      </c>
      <c r="O21" s="199">
        <f t="shared" si="4"/>
        <v>166.90779000000001</v>
      </c>
      <c r="P21" s="248">
        <f t="shared" si="1"/>
        <v>166.90779000000001</v>
      </c>
      <c r="Q21" s="248" t="s">
        <v>255</v>
      </c>
      <c r="R21" s="286">
        <v>58.417999999999999</v>
      </c>
      <c r="S21" s="199">
        <f t="shared" si="3"/>
        <v>108.48979</v>
      </c>
      <c r="T21" s="248">
        <v>0</v>
      </c>
    </row>
    <row r="22" spans="1:20" ht="90" x14ac:dyDescent="0.25">
      <c r="A22" s="281">
        <f t="shared" si="2"/>
        <v>13</v>
      </c>
      <c r="B22" s="248" t="s">
        <v>370</v>
      </c>
      <c r="C22" s="200">
        <v>44972</v>
      </c>
      <c r="D22" s="248" t="s">
        <v>371</v>
      </c>
      <c r="E22" s="249" t="s">
        <v>372</v>
      </c>
      <c r="F22" s="248"/>
      <c r="G22" s="248" t="s">
        <v>304</v>
      </c>
      <c r="H22" s="248" t="str">
        <f t="shared" si="5"/>
        <v>п.Первомайский,  ул. Белоусова, корп.А, д.4</v>
      </c>
      <c r="I22" s="86">
        <v>0</v>
      </c>
      <c r="J22" s="86">
        <v>0</v>
      </c>
      <c r="K22" s="86">
        <v>0</v>
      </c>
      <c r="L22" s="86">
        <f t="shared" si="0"/>
        <v>0</v>
      </c>
      <c r="M22" s="204">
        <v>0.7</v>
      </c>
      <c r="N22" s="199">
        <v>23843.97</v>
      </c>
      <c r="O22" s="199">
        <f t="shared" si="4"/>
        <v>16.690778999999999</v>
      </c>
      <c r="P22" s="248">
        <f t="shared" si="1"/>
        <v>16.690778999999999</v>
      </c>
      <c r="Q22" s="248" t="s">
        <v>255</v>
      </c>
      <c r="R22" s="282">
        <v>16.690999999999999</v>
      </c>
      <c r="S22" s="199">
        <f t="shared" si="3"/>
        <v>-2.2099999999980469E-4</v>
      </c>
      <c r="T22" s="248">
        <v>0</v>
      </c>
    </row>
    <row r="23" spans="1:20" s="275" customFormat="1" ht="90" x14ac:dyDescent="0.25">
      <c r="A23" s="281">
        <f t="shared" si="2"/>
        <v>14</v>
      </c>
      <c r="B23" s="276" t="s">
        <v>415</v>
      </c>
      <c r="C23" s="200">
        <v>44973</v>
      </c>
      <c r="D23" s="276" t="s">
        <v>416</v>
      </c>
      <c r="E23" s="249" t="s">
        <v>417</v>
      </c>
      <c r="F23" s="276"/>
      <c r="G23" s="276" t="s">
        <v>304</v>
      </c>
      <c r="H23" s="276" t="str">
        <f t="shared" si="5"/>
        <v>ст.Бакинская, ул.Северная, д.4Б</v>
      </c>
      <c r="I23" s="86">
        <v>0</v>
      </c>
      <c r="J23" s="86">
        <v>0</v>
      </c>
      <c r="K23" s="86">
        <v>0</v>
      </c>
      <c r="L23" s="86">
        <f t="shared" si="0"/>
        <v>0</v>
      </c>
      <c r="M23" s="204">
        <v>0.7</v>
      </c>
      <c r="N23" s="199">
        <v>23843.97</v>
      </c>
      <c r="O23" s="199">
        <f t="shared" si="4"/>
        <v>16.690778999999999</v>
      </c>
      <c r="P23" s="276">
        <f t="shared" si="1"/>
        <v>16.690778999999999</v>
      </c>
      <c r="Q23" s="276" t="s">
        <v>255</v>
      </c>
      <c r="R23" s="282">
        <v>16.690999999999999</v>
      </c>
      <c r="S23" s="199">
        <f>O23-R23</f>
        <v>-2.2099999999980469E-4</v>
      </c>
      <c r="T23" s="276">
        <v>0</v>
      </c>
    </row>
    <row r="24" spans="1:20" s="275" customFormat="1" ht="90" x14ac:dyDescent="0.25">
      <c r="A24" s="281">
        <f t="shared" si="2"/>
        <v>15</v>
      </c>
      <c r="B24" s="276" t="s">
        <v>322</v>
      </c>
      <c r="C24" s="200">
        <v>44973</v>
      </c>
      <c r="D24" s="276" t="s">
        <v>316</v>
      </c>
      <c r="E24" s="249" t="s">
        <v>338</v>
      </c>
      <c r="F24" s="276"/>
      <c r="G24" s="276" t="s">
        <v>304</v>
      </c>
      <c r="H24" s="276" t="str">
        <f t="shared" si="5"/>
        <v>ст.Бакинская, ул.Ленина кадастр номер 23:41:0102001:3893</v>
      </c>
      <c r="I24" s="86">
        <v>0</v>
      </c>
      <c r="J24" s="86">
        <v>0</v>
      </c>
      <c r="K24" s="86">
        <v>0</v>
      </c>
      <c r="L24" s="86">
        <f t="shared" si="0"/>
        <v>0</v>
      </c>
      <c r="M24" s="204">
        <v>0.7</v>
      </c>
      <c r="N24" s="199">
        <v>23843.97</v>
      </c>
      <c r="O24" s="199">
        <f t="shared" si="4"/>
        <v>16.690778999999999</v>
      </c>
      <c r="P24" s="276">
        <f t="shared" si="1"/>
        <v>16.690778999999999</v>
      </c>
      <c r="Q24" s="276" t="s">
        <v>255</v>
      </c>
      <c r="R24" s="282">
        <v>16.690999999999999</v>
      </c>
      <c r="S24" s="199">
        <f>O24-R24</f>
        <v>-2.2099999999980469E-4</v>
      </c>
      <c r="T24" s="276">
        <v>0</v>
      </c>
    </row>
    <row r="25" spans="1:20" s="275" customFormat="1" ht="90" x14ac:dyDescent="0.25">
      <c r="A25" s="281">
        <f t="shared" si="2"/>
        <v>16</v>
      </c>
      <c r="B25" s="276" t="s">
        <v>418</v>
      </c>
      <c r="C25" s="200">
        <v>44985</v>
      </c>
      <c r="D25" s="276" t="s">
        <v>419</v>
      </c>
      <c r="E25" s="249" t="s">
        <v>420</v>
      </c>
      <c r="F25" s="276"/>
      <c r="G25" s="276" t="s">
        <v>304</v>
      </c>
      <c r="H25" s="276" t="str">
        <f t="shared" si="5"/>
        <v>ст.Саратовская, ул.Индустриальная</v>
      </c>
      <c r="I25" s="86">
        <v>0</v>
      </c>
      <c r="J25" s="86">
        <v>0</v>
      </c>
      <c r="K25" s="86">
        <v>0</v>
      </c>
      <c r="L25" s="86">
        <f t="shared" si="0"/>
        <v>0</v>
      </c>
      <c r="M25" s="204">
        <v>0.7</v>
      </c>
      <c r="N25" s="199">
        <v>23843.97</v>
      </c>
      <c r="O25" s="199">
        <f t="shared" si="4"/>
        <v>16.690778999999999</v>
      </c>
      <c r="P25" s="276">
        <f t="shared" si="1"/>
        <v>16.690778999999999</v>
      </c>
      <c r="Q25" s="276" t="s">
        <v>255</v>
      </c>
      <c r="R25" s="282">
        <v>16.690999999999999</v>
      </c>
      <c r="S25" s="199">
        <f>O25-R25</f>
        <v>-2.2099999999980469E-4</v>
      </c>
      <c r="T25" s="276">
        <v>0</v>
      </c>
    </row>
    <row r="26" spans="1:20" s="275" customFormat="1" ht="90" x14ac:dyDescent="0.25">
      <c r="A26" s="281">
        <f t="shared" si="2"/>
        <v>17</v>
      </c>
      <c r="B26" s="276" t="s">
        <v>378</v>
      </c>
      <c r="C26" s="200">
        <v>44988</v>
      </c>
      <c r="D26" s="276" t="s">
        <v>421</v>
      </c>
      <c r="E26" s="249" t="s">
        <v>422</v>
      </c>
      <c r="F26" s="276"/>
      <c r="G26" s="276" t="s">
        <v>304</v>
      </c>
      <c r="H26" s="276" t="str">
        <f t="shared" si="5"/>
        <v>г. Горячий Ключ, ул.Закруткина, д.61Б</v>
      </c>
      <c r="I26" s="86">
        <v>0</v>
      </c>
      <c r="J26" s="86">
        <v>0</v>
      </c>
      <c r="K26" s="86">
        <v>0</v>
      </c>
      <c r="L26" s="86">
        <f t="shared" si="0"/>
        <v>0</v>
      </c>
      <c r="M26" s="204">
        <v>0.7</v>
      </c>
      <c r="N26" s="199">
        <v>23843.97</v>
      </c>
      <c r="O26" s="199">
        <f t="shared" si="4"/>
        <v>16.690778999999999</v>
      </c>
      <c r="P26" s="276">
        <f t="shared" si="1"/>
        <v>16.690778999999999</v>
      </c>
      <c r="Q26" s="276" t="s">
        <v>255</v>
      </c>
      <c r="R26" s="282">
        <v>16.690999999999999</v>
      </c>
      <c r="S26" s="199">
        <f>O26-R26</f>
        <v>-2.2099999999980469E-4</v>
      </c>
      <c r="T26" s="276">
        <v>0</v>
      </c>
    </row>
    <row r="27" spans="1:20" ht="90" x14ac:dyDescent="0.25">
      <c r="A27" s="281">
        <f t="shared" si="2"/>
        <v>18</v>
      </c>
      <c r="B27" s="248" t="s">
        <v>423</v>
      </c>
      <c r="C27" s="200">
        <v>44994</v>
      </c>
      <c r="D27" s="248" t="s">
        <v>424</v>
      </c>
      <c r="E27" s="249" t="s">
        <v>425</v>
      </c>
      <c r="F27" s="248"/>
      <c r="G27" s="248" t="s">
        <v>304</v>
      </c>
      <c r="H27" s="248" t="str">
        <f>D27</f>
        <v>г. Горячий Ключ, ул.Калинина, 66</v>
      </c>
      <c r="I27" s="86">
        <v>0</v>
      </c>
      <c r="J27" s="86">
        <v>0</v>
      </c>
      <c r="K27" s="86">
        <v>0</v>
      </c>
      <c r="L27" s="86">
        <f t="shared" si="0"/>
        <v>0</v>
      </c>
      <c r="M27" s="204">
        <v>0.7</v>
      </c>
      <c r="N27" s="199">
        <v>23843.97</v>
      </c>
      <c r="O27" s="199">
        <f t="shared" si="4"/>
        <v>16.690778999999999</v>
      </c>
      <c r="P27" s="248">
        <f t="shared" si="1"/>
        <v>16.690778999999999</v>
      </c>
      <c r="Q27" s="248" t="s">
        <v>255</v>
      </c>
      <c r="R27" s="282">
        <v>0</v>
      </c>
      <c r="S27" s="199">
        <f t="shared" si="3"/>
        <v>16.690778999999999</v>
      </c>
      <c r="T27" s="248">
        <v>0</v>
      </c>
    </row>
    <row r="28" spans="1:20" ht="90" x14ac:dyDescent="0.25">
      <c r="A28" s="281">
        <f t="shared" si="2"/>
        <v>19</v>
      </c>
      <c r="B28" s="248" t="s">
        <v>379</v>
      </c>
      <c r="C28" s="200">
        <v>44998</v>
      </c>
      <c r="D28" s="248" t="s">
        <v>380</v>
      </c>
      <c r="E28" s="249" t="s">
        <v>381</v>
      </c>
      <c r="F28" s="248"/>
      <c r="G28" s="248" t="s">
        <v>304</v>
      </c>
      <c r="H28" s="248" t="str">
        <f t="shared" si="5"/>
        <v>г.Горячий Ключ, ул.Комсомольская, д.2</v>
      </c>
      <c r="I28" s="86">
        <v>0</v>
      </c>
      <c r="J28" s="86">
        <v>0</v>
      </c>
      <c r="K28" s="86">
        <v>0</v>
      </c>
      <c r="L28" s="86">
        <f t="shared" si="0"/>
        <v>0</v>
      </c>
      <c r="M28" s="204">
        <v>0.7</v>
      </c>
      <c r="N28" s="199">
        <v>23843.97</v>
      </c>
      <c r="O28" s="199">
        <f t="shared" si="4"/>
        <v>16.690778999999999</v>
      </c>
      <c r="P28" s="248">
        <f t="shared" si="1"/>
        <v>16.690778999999999</v>
      </c>
      <c r="Q28" s="248" t="s">
        <v>255</v>
      </c>
      <c r="R28" s="282">
        <v>16.690999999999999</v>
      </c>
      <c r="S28" s="199">
        <f t="shared" si="3"/>
        <v>-2.2099999999980469E-4</v>
      </c>
      <c r="T28" s="248">
        <v>0</v>
      </c>
    </row>
    <row r="29" spans="1:20" s="300" customFormat="1" ht="90" x14ac:dyDescent="0.25">
      <c r="A29" s="301">
        <f t="shared" si="2"/>
        <v>20</v>
      </c>
      <c r="B29" s="301" t="s">
        <v>884</v>
      </c>
      <c r="C29" s="200">
        <v>44999</v>
      </c>
      <c r="D29" s="301" t="s">
        <v>885</v>
      </c>
      <c r="E29" s="249" t="s">
        <v>886</v>
      </c>
      <c r="F29" s="301"/>
      <c r="G29" s="301" t="s">
        <v>304</v>
      </c>
      <c r="H29" s="301" t="str">
        <f>D29</f>
        <v>г.Горячий Ключ, ул.Школьная, 22</v>
      </c>
      <c r="I29" s="86">
        <v>0</v>
      </c>
      <c r="J29" s="86">
        <v>0</v>
      </c>
      <c r="K29" s="86">
        <v>0</v>
      </c>
      <c r="L29" s="86">
        <f t="shared" ref="L29" si="11">I29*K29</f>
        <v>0</v>
      </c>
      <c r="M29" s="204">
        <v>14.23</v>
      </c>
      <c r="N29" s="199">
        <v>23843.97</v>
      </c>
      <c r="O29" s="199">
        <f t="shared" ref="O29" si="12">M29*N29/1000</f>
        <v>339.29969310000001</v>
      </c>
      <c r="P29" s="301">
        <f t="shared" ref="P29" si="13">L29+O29</f>
        <v>339.29969310000001</v>
      </c>
      <c r="Q29" s="301" t="s">
        <v>255</v>
      </c>
      <c r="R29" s="286">
        <v>339.2996</v>
      </c>
      <c r="S29" s="199">
        <f t="shared" ref="S29" si="14">O29-R29</f>
        <v>9.3100000015056139E-5</v>
      </c>
      <c r="T29" s="301">
        <v>0</v>
      </c>
    </row>
    <row r="30" spans="1:20" ht="90" x14ac:dyDescent="0.25">
      <c r="A30" s="301">
        <f t="shared" si="2"/>
        <v>21</v>
      </c>
      <c r="B30" s="248" t="s">
        <v>385</v>
      </c>
      <c r="C30" s="200">
        <v>44999</v>
      </c>
      <c r="D30" s="248" t="s">
        <v>386</v>
      </c>
      <c r="E30" s="249" t="s">
        <v>387</v>
      </c>
      <c r="F30" s="248"/>
      <c r="G30" s="248" t="s">
        <v>304</v>
      </c>
      <c r="H30" s="248" t="str">
        <f>D30</f>
        <v>г.Горячий Ключ, ул.Совхозная, корп.А, д.17</v>
      </c>
      <c r="I30" s="86">
        <v>0</v>
      </c>
      <c r="J30" s="86">
        <v>0</v>
      </c>
      <c r="K30" s="86">
        <v>0</v>
      </c>
      <c r="L30" s="86">
        <f t="shared" si="0"/>
        <v>0</v>
      </c>
      <c r="M30" s="204">
        <v>0.7</v>
      </c>
      <c r="N30" s="199">
        <v>23843.97</v>
      </c>
      <c r="O30" s="199">
        <f t="shared" si="4"/>
        <v>16.690778999999999</v>
      </c>
      <c r="P30" s="248">
        <f t="shared" si="1"/>
        <v>16.690778999999999</v>
      </c>
      <c r="Q30" s="248" t="s">
        <v>255</v>
      </c>
      <c r="R30" s="282">
        <v>16.690999999999999</v>
      </c>
      <c r="S30" s="199">
        <f t="shared" si="3"/>
        <v>-2.2099999999980469E-4</v>
      </c>
      <c r="T30" s="248">
        <v>0</v>
      </c>
    </row>
    <row r="31" spans="1:20" ht="90" x14ac:dyDescent="0.25">
      <c r="A31" s="301">
        <f t="shared" si="2"/>
        <v>22</v>
      </c>
      <c r="B31" s="248" t="s">
        <v>388</v>
      </c>
      <c r="C31" s="200">
        <v>44999</v>
      </c>
      <c r="D31" s="248" t="s">
        <v>389</v>
      </c>
      <c r="E31" s="249" t="s">
        <v>390</v>
      </c>
      <c r="F31" s="248"/>
      <c r="G31" s="248" t="s">
        <v>304</v>
      </c>
      <c r="H31" s="248" t="str">
        <f t="shared" si="5"/>
        <v>г.Горячий Ключ, ул.Красная, д.5</v>
      </c>
      <c r="I31" s="86">
        <v>0</v>
      </c>
      <c r="J31" s="86">
        <v>0</v>
      </c>
      <c r="K31" s="86">
        <v>0</v>
      </c>
      <c r="L31" s="86">
        <f t="shared" si="0"/>
        <v>0</v>
      </c>
      <c r="M31" s="204">
        <v>0.7</v>
      </c>
      <c r="N31" s="199">
        <v>23843.97</v>
      </c>
      <c r="O31" s="199">
        <f t="shared" si="4"/>
        <v>16.690778999999999</v>
      </c>
      <c r="P31" s="248">
        <f t="shared" si="1"/>
        <v>16.690778999999999</v>
      </c>
      <c r="Q31" s="248" t="s">
        <v>255</v>
      </c>
      <c r="R31" s="282">
        <v>16.690999999999999</v>
      </c>
      <c r="S31" s="199">
        <f t="shared" si="3"/>
        <v>-2.2099999999980469E-4</v>
      </c>
      <c r="T31" s="248">
        <v>0</v>
      </c>
    </row>
    <row r="32" spans="1:20" s="275" customFormat="1" ht="90" x14ac:dyDescent="0.25">
      <c r="A32" s="301">
        <f t="shared" si="2"/>
        <v>23</v>
      </c>
      <c r="B32" s="276" t="s">
        <v>382</v>
      </c>
      <c r="C32" s="200">
        <v>45000</v>
      </c>
      <c r="D32" s="276" t="s">
        <v>383</v>
      </c>
      <c r="E32" s="249" t="s">
        <v>384</v>
      </c>
      <c r="F32" s="276"/>
      <c r="G32" s="276" t="s">
        <v>304</v>
      </c>
      <c r="H32" s="276" t="str">
        <f>D32</f>
        <v>п.Первомайский, ул.Подгорная, д.18</v>
      </c>
      <c r="I32" s="86">
        <v>0</v>
      </c>
      <c r="J32" s="86">
        <v>0</v>
      </c>
      <c r="K32" s="86">
        <v>0</v>
      </c>
      <c r="L32" s="86">
        <f t="shared" si="0"/>
        <v>0</v>
      </c>
      <c r="M32" s="204">
        <v>0.7</v>
      </c>
      <c r="N32" s="199">
        <v>23843.97</v>
      </c>
      <c r="O32" s="199">
        <f t="shared" si="4"/>
        <v>16.690778999999999</v>
      </c>
      <c r="P32" s="276">
        <f t="shared" si="1"/>
        <v>16.690778999999999</v>
      </c>
      <c r="Q32" s="276" t="s">
        <v>255</v>
      </c>
      <c r="R32" s="282">
        <v>16.690999999999999</v>
      </c>
      <c r="S32" s="199">
        <f>O32-R32</f>
        <v>-2.2099999999980469E-4</v>
      </c>
      <c r="T32" s="276">
        <v>0</v>
      </c>
    </row>
    <row r="33" spans="1:20" ht="90" x14ac:dyDescent="0.25">
      <c r="A33" s="281">
        <f t="shared" si="2"/>
        <v>24</v>
      </c>
      <c r="B33" s="248" t="s">
        <v>426</v>
      </c>
      <c r="C33" s="200">
        <v>45000</v>
      </c>
      <c r="D33" s="248" t="s">
        <v>427</v>
      </c>
      <c r="E33" s="249" t="s">
        <v>428</v>
      </c>
      <c r="F33" s="248"/>
      <c r="G33" s="248" t="s">
        <v>304</v>
      </c>
      <c r="H33" s="248" t="str">
        <f t="shared" si="5"/>
        <v>г. Горячий Ключ, ул.Ключевая, д.6А</v>
      </c>
      <c r="I33" s="86">
        <v>0</v>
      </c>
      <c r="J33" s="86">
        <v>0</v>
      </c>
      <c r="K33" s="86">
        <v>0</v>
      </c>
      <c r="L33" s="86">
        <f t="shared" si="0"/>
        <v>0</v>
      </c>
      <c r="M33" s="204">
        <v>0.7</v>
      </c>
      <c r="N33" s="199">
        <v>23843.97</v>
      </c>
      <c r="O33" s="199">
        <f t="shared" si="4"/>
        <v>16.690778999999999</v>
      </c>
      <c r="P33" s="248">
        <f t="shared" si="1"/>
        <v>16.690778999999999</v>
      </c>
      <c r="Q33" s="248" t="s">
        <v>255</v>
      </c>
      <c r="R33" s="282">
        <v>16.690999999999999</v>
      </c>
      <c r="S33" s="199">
        <f t="shared" si="3"/>
        <v>-2.2099999999980469E-4</v>
      </c>
      <c r="T33" s="248">
        <v>0</v>
      </c>
    </row>
    <row r="34" spans="1:20" ht="90" x14ac:dyDescent="0.25">
      <c r="A34" s="281">
        <f t="shared" si="2"/>
        <v>25</v>
      </c>
      <c r="B34" s="248" t="s">
        <v>391</v>
      </c>
      <c r="C34" s="200">
        <v>45005</v>
      </c>
      <c r="D34" s="248" t="s">
        <v>392</v>
      </c>
      <c r="E34" s="249" t="s">
        <v>393</v>
      </c>
      <c r="F34" s="248"/>
      <c r="G34" s="248" t="s">
        <v>304</v>
      </c>
      <c r="H34" s="248" t="str">
        <f>D34</f>
        <v>г.Горячий Ключ, пер.Нефтянников, д.12</v>
      </c>
      <c r="I34" s="86">
        <v>0</v>
      </c>
      <c r="J34" s="86">
        <v>0</v>
      </c>
      <c r="K34" s="86">
        <v>0</v>
      </c>
      <c r="L34" s="86">
        <f t="shared" si="0"/>
        <v>0</v>
      </c>
      <c r="M34" s="204">
        <v>0.7</v>
      </c>
      <c r="N34" s="199">
        <v>23843.97</v>
      </c>
      <c r="O34" s="199">
        <f t="shared" si="4"/>
        <v>16.690778999999999</v>
      </c>
      <c r="P34" s="248">
        <f t="shared" si="1"/>
        <v>16.690778999999999</v>
      </c>
      <c r="Q34" s="248" t="s">
        <v>255</v>
      </c>
      <c r="R34" s="282">
        <v>16.690999999999999</v>
      </c>
      <c r="S34" s="199">
        <f t="shared" si="3"/>
        <v>-2.2099999999980469E-4</v>
      </c>
      <c r="T34" s="248">
        <v>0</v>
      </c>
    </row>
    <row r="35" spans="1:20" ht="90" x14ac:dyDescent="0.25">
      <c r="A35" s="281">
        <f t="shared" si="2"/>
        <v>26</v>
      </c>
      <c r="B35" s="248" t="s">
        <v>323</v>
      </c>
      <c r="C35" s="200">
        <v>45005</v>
      </c>
      <c r="D35" s="248" t="s">
        <v>324</v>
      </c>
      <c r="E35" s="249" t="s">
        <v>339</v>
      </c>
      <c r="F35" s="248"/>
      <c r="G35" s="248" t="s">
        <v>304</v>
      </c>
      <c r="H35" s="248" t="str">
        <f t="shared" si="5"/>
        <v>ст.Суздальская, ул.Молодежная, корп.В, д.21</v>
      </c>
      <c r="I35" s="86">
        <v>0</v>
      </c>
      <c r="J35" s="86">
        <v>0</v>
      </c>
      <c r="K35" s="86">
        <v>0</v>
      </c>
      <c r="L35" s="86">
        <f t="shared" si="0"/>
        <v>0</v>
      </c>
      <c r="M35" s="204">
        <v>0.7</v>
      </c>
      <c r="N35" s="199">
        <v>23843.97</v>
      </c>
      <c r="O35" s="199">
        <f t="shared" si="4"/>
        <v>16.690778999999999</v>
      </c>
      <c r="P35" s="248">
        <f t="shared" si="1"/>
        <v>16.690778999999999</v>
      </c>
      <c r="Q35" s="248" t="s">
        <v>255</v>
      </c>
      <c r="R35" s="282">
        <v>16.690999999999999</v>
      </c>
      <c r="S35" s="199">
        <f t="shared" si="3"/>
        <v>-2.2099999999980469E-4</v>
      </c>
      <c r="T35" s="248">
        <v>0</v>
      </c>
    </row>
    <row r="36" spans="1:20" ht="90" x14ac:dyDescent="0.25">
      <c r="A36" s="281">
        <f t="shared" si="2"/>
        <v>27</v>
      </c>
      <c r="B36" s="248" t="s">
        <v>325</v>
      </c>
      <c r="C36" s="200">
        <v>45005</v>
      </c>
      <c r="D36" s="248" t="s">
        <v>326</v>
      </c>
      <c r="E36" s="249" t="s">
        <v>340</v>
      </c>
      <c r="F36" s="248"/>
      <c r="G36" s="248" t="s">
        <v>304</v>
      </c>
      <c r="H36" s="248" t="str">
        <f t="shared" si="5"/>
        <v>г.Горячий Ключ, ул.Дружбы, корп.Б, д.59</v>
      </c>
      <c r="I36" s="86">
        <v>0</v>
      </c>
      <c r="J36" s="86">
        <v>0</v>
      </c>
      <c r="K36" s="86">
        <v>0</v>
      </c>
      <c r="L36" s="86">
        <f t="shared" si="0"/>
        <v>0</v>
      </c>
      <c r="M36" s="204">
        <v>0.7</v>
      </c>
      <c r="N36" s="199">
        <v>23843.97</v>
      </c>
      <c r="O36" s="199">
        <f t="shared" si="4"/>
        <v>16.690778999999999</v>
      </c>
      <c r="P36" s="248">
        <f t="shared" si="1"/>
        <v>16.690778999999999</v>
      </c>
      <c r="Q36" s="248" t="s">
        <v>255</v>
      </c>
      <c r="R36" s="282">
        <v>16.690999999999999</v>
      </c>
      <c r="S36" s="199">
        <f t="shared" si="3"/>
        <v>-2.2099999999980469E-4</v>
      </c>
      <c r="T36" s="248">
        <v>0</v>
      </c>
    </row>
    <row r="37" spans="1:20" s="275" customFormat="1" ht="90" x14ac:dyDescent="0.25">
      <c r="A37" s="281">
        <f t="shared" si="2"/>
        <v>28</v>
      </c>
      <c r="B37" s="276" t="s">
        <v>396</v>
      </c>
      <c r="C37" s="200">
        <v>45006</v>
      </c>
      <c r="D37" s="276" t="s">
        <v>397</v>
      </c>
      <c r="E37" s="249" t="s">
        <v>398</v>
      </c>
      <c r="F37" s="276"/>
      <c r="G37" s="276" t="s">
        <v>304</v>
      </c>
      <c r="H37" s="276" t="str">
        <f>D37</f>
        <v>ст.Имеретинская, пер.Линейный, д.1</v>
      </c>
      <c r="I37" s="86">
        <v>0</v>
      </c>
      <c r="J37" s="86">
        <v>0</v>
      </c>
      <c r="K37" s="86">
        <v>0</v>
      </c>
      <c r="L37" s="86">
        <f t="shared" si="0"/>
        <v>0</v>
      </c>
      <c r="M37" s="204">
        <v>0.7</v>
      </c>
      <c r="N37" s="199">
        <v>23843.97</v>
      </c>
      <c r="O37" s="199">
        <f t="shared" si="4"/>
        <v>16.690778999999999</v>
      </c>
      <c r="P37" s="276">
        <f t="shared" si="1"/>
        <v>16.690778999999999</v>
      </c>
      <c r="Q37" s="276" t="s">
        <v>255</v>
      </c>
      <c r="R37" s="282">
        <v>16.690999999999999</v>
      </c>
      <c r="S37" s="199">
        <f>O37-R37</f>
        <v>-2.2099999999980469E-4</v>
      </c>
      <c r="T37" s="276">
        <v>0</v>
      </c>
    </row>
    <row r="38" spans="1:20" s="275" customFormat="1" ht="90" x14ac:dyDescent="0.25">
      <c r="A38" s="281">
        <f t="shared" si="2"/>
        <v>29</v>
      </c>
      <c r="B38" s="276" t="s">
        <v>429</v>
      </c>
      <c r="C38" s="200">
        <v>45006</v>
      </c>
      <c r="D38" s="276" t="s">
        <v>430</v>
      </c>
      <c r="E38" s="249" t="s">
        <v>398</v>
      </c>
      <c r="F38" s="276"/>
      <c r="G38" s="276" t="s">
        <v>304</v>
      </c>
      <c r="H38" s="276" t="str">
        <f>D38</f>
        <v>г.Горячий Ключ, ул. Пролетарская, д.29/1</v>
      </c>
      <c r="I38" s="86">
        <v>0</v>
      </c>
      <c r="J38" s="86">
        <v>0</v>
      </c>
      <c r="K38" s="86">
        <v>0</v>
      </c>
      <c r="L38" s="86">
        <f t="shared" si="0"/>
        <v>0</v>
      </c>
      <c r="M38" s="204">
        <v>0.7</v>
      </c>
      <c r="N38" s="199">
        <v>23843.97</v>
      </c>
      <c r="O38" s="199">
        <f t="shared" si="4"/>
        <v>16.690778999999999</v>
      </c>
      <c r="P38" s="276">
        <f t="shared" si="1"/>
        <v>16.690778999999999</v>
      </c>
      <c r="Q38" s="276" t="s">
        <v>255</v>
      </c>
      <c r="R38" s="282">
        <v>16.690999999999999</v>
      </c>
      <c r="S38" s="199">
        <f>O38-R38</f>
        <v>-2.2099999999980469E-4</v>
      </c>
      <c r="T38" s="276">
        <v>0</v>
      </c>
    </row>
    <row r="39" spans="1:20" ht="90" x14ac:dyDescent="0.25">
      <c r="A39" s="281">
        <f t="shared" si="2"/>
        <v>30</v>
      </c>
      <c r="B39" s="248" t="s">
        <v>429</v>
      </c>
      <c r="C39" s="200">
        <v>45006</v>
      </c>
      <c r="D39" s="248" t="s">
        <v>431</v>
      </c>
      <c r="E39" s="249" t="s">
        <v>395</v>
      </c>
      <c r="F39" s="248"/>
      <c r="G39" s="248" t="s">
        <v>304</v>
      </c>
      <c r="H39" s="248" t="str">
        <f>D39</f>
        <v>г.Горячий Ключ, ул. Пролетарская, д.29/2</v>
      </c>
      <c r="I39" s="86">
        <v>0</v>
      </c>
      <c r="J39" s="86">
        <v>0</v>
      </c>
      <c r="K39" s="86">
        <v>0</v>
      </c>
      <c r="L39" s="86">
        <f t="shared" si="0"/>
        <v>0</v>
      </c>
      <c r="M39" s="204">
        <v>0.7</v>
      </c>
      <c r="N39" s="199">
        <v>23843.97</v>
      </c>
      <c r="O39" s="199">
        <f t="shared" si="4"/>
        <v>16.690778999999999</v>
      </c>
      <c r="P39" s="248">
        <f t="shared" si="1"/>
        <v>16.690778999999999</v>
      </c>
      <c r="Q39" s="248" t="s">
        <v>255</v>
      </c>
      <c r="R39" s="282">
        <v>16.690999999999999</v>
      </c>
      <c r="S39" s="199">
        <f t="shared" si="3"/>
        <v>-2.2099999999980469E-4</v>
      </c>
      <c r="T39" s="248">
        <v>0</v>
      </c>
    </row>
    <row r="40" spans="1:20" ht="90" x14ac:dyDescent="0.25">
      <c r="A40" s="281">
        <f t="shared" si="2"/>
        <v>31</v>
      </c>
      <c r="B40" s="248" t="s">
        <v>391</v>
      </c>
      <c r="C40" s="200">
        <v>45006</v>
      </c>
      <c r="D40" s="248" t="s">
        <v>394</v>
      </c>
      <c r="E40" s="249" t="s">
        <v>395</v>
      </c>
      <c r="F40" s="248"/>
      <c r="G40" s="248" t="s">
        <v>304</v>
      </c>
      <c r="H40" s="248" t="str">
        <f>D40</f>
        <v>г.Горячий Ключ, пер.Нефтянников, д.12/1</v>
      </c>
      <c r="I40" s="86">
        <v>0</v>
      </c>
      <c r="J40" s="86">
        <v>0</v>
      </c>
      <c r="K40" s="86">
        <v>0</v>
      </c>
      <c r="L40" s="86">
        <f t="shared" si="0"/>
        <v>0</v>
      </c>
      <c r="M40" s="204">
        <v>0.7</v>
      </c>
      <c r="N40" s="199">
        <v>23843.97</v>
      </c>
      <c r="O40" s="199">
        <f t="shared" si="4"/>
        <v>16.690778999999999</v>
      </c>
      <c r="P40" s="248">
        <f t="shared" si="1"/>
        <v>16.690778999999999</v>
      </c>
      <c r="Q40" s="248" t="s">
        <v>255</v>
      </c>
      <c r="R40" s="282">
        <v>16.690999999999999</v>
      </c>
      <c r="S40" s="199">
        <f t="shared" si="3"/>
        <v>-2.2099999999980469E-4</v>
      </c>
      <c r="T40" s="248">
        <v>0</v>
      </c>
    </row>
    <row r="41" spans="1:20" ht="90" x14ac:dyDescent="0.25">
      <c r="A41" s="281">
        <f t="shared" si="2"/>
        <v>32</v>
      </c>
      <c r="B41" s="248" t="s">
        <v>327</v>
      </c>
      <c r="C41" s="200">
        <v>45006</v>
      </c>
      <c r="D41" s="248" t="s">
        <v>328</v>
      </c>
      <c r="E41" s="249" t="s">
        <v>332</v>
      </c>
      <c r="F41" s="248"/>
      <c r="G41" s="248" t="s">
        <v>304</v>
      </c>
      <c r="H41" s="248" t="str">
        <f t="shared" si="5"/>
        <v>г.Горячий Ключ, Кунпанова поляна, ул.Западная</v>
      </c>
      <c r="I41" s="86">
        <v>0</v>
      </c>
      <c r="J41" s="86">
        <v>0</v>
      </c>
      <c r="K41" s="86">
        <v>0</v>
      </c>
      <c r="L41" s="86">
        <f t="shared" si="0"/>
        <v>0</v>
      </c>
      <c r="M41" s="204">
        <v>0.7</v>
      </c>
      <c r="N41" s="199">
        <v>23843.97</v>
      </c>
      <c r="O41" s="199">
        <f t="shared" si="4"/>
        <v>16.690778999999999</v>
      </c>
      <c r="P41" s="248">
        <f t="shared" si="1"/>
        <v>16.690778999999999</v>
      </c>
      <c r="Q41" s="248" t="s">
        <v>255</v>
      </c>
      <c r="R41" s="282">
        <v>16.690999999999999</v>
      </c>
      <c r="S41" s="199">
        <f t="shared" si="3"/>
        <v>-2.2099999999980469E-4</v>
      </c>
      <c r="T41" s="248">
        <v>0</v>
      </c>
    </row>
    <row r="42" spans="1:20" s="275" customFormat="1" ht="90" x14ac:dyDescent="0.25">
      <c r="A42" s="281">
        <f t="shared" si="2"/>
        <v>33</v>
      </c>
      <c r="B42" s="276" t="s">
        <v>329</v>
      </c>
      <c r="C42" s="200">
        <v>45007</v>
      </c>
      <c r="D42" s="276" t="s">
        <v>330</v>
      </c>
      <c r="E42" s="249" t="s">
        <v>331</v>
      </c>
      <c r="F42" s="276"/>
      <c r="G42" s="276" t="s">
        <v>304</v>
      </c>
      <c r="H42" s="276" t="str">
        <f>D42</f>
        <v>г.Горячий Ключ,  ул.Мира, 28/2</v>
      </c>
      <c r="I42" s="86">
        <v>0</v>
      </c>
      <c r="J42" s="86">
        <v>0</v>
      </c>
      <c r="K42" s="86">
        <v>0</v>
      </c>
      <c r="L42" s="86">
        <f t="shared" si="0"/>
        <v>0</v>
      </c>
      <c r="M42" s="204">
        <v>0.7</v>
      </c>
      <c r="N42" s="199">
        <v>23843.97</v>
      </c>
      <c r="O42" s="199">
        <f t="shared" si="4"/>
        <v>16.690778999999999</v>
      </c>
      <c r="P42" s="276">
        <f t="shared" si="1"/>
        <v>16.690778999999999</v>
      </c>
      <c r="Q42" s="276" t="s">
        <v>255</v>
      </c>
      <c r="R42" s="282">
        <v>16.690999999999999</v>
      </c>
      <c r="S42" s="199">
        <f>O42-R42</f>
        <v>-2.2099999999980469E-4</v>
      </c>
      <c r="T42" s="276">
        <v>0</v>
      </c>
    </row>
    <row r="43" spans="1:20" ht="90" x14ac:dyDescent="0.25">
      <c r="A43" s="281">
        <f t="shared" si="2"/>
        <v>34</v>
      </c>
      <c r="B43" s="248" t="s">
        <v>432</v>
      </c>
      <c r="C43" s="200">
        <v>45008</v>
      </c>
      <c r="D43" s="248" t="s">
        <v>433</v>
      </c>
      <c r="E43" s="249" t="s">
        <v>434</v>
      </c>
      <c r="F43" s="248"/>
      <c r="G43" s="248" t="s">
        <v>304</v>
      </c>
      <c r="H43" s="248" t="str">
        <f t="shared" si="5"/>
        <v>г.Горячий Ключ,  ул.Матросова, 28/2</v>
      </c>
      <c r="I43" s="86">
        <v>0</v>
      </c>
      <c r="J43" s="86">
        <v>0</v>
      </c>
      <c r="K43" s="86">
        <v>0</v>
      </c>
      <c r="L43" s="86">
        <f t="shared" si="0"/>
        <v>0</v>
      </c>
      <c r="M43" s="204">
        <v>0.7</v>
      </c>
      <c r="N43" s="199">
        <v>23843.97</v>
      </c>
      <c r="O43" s="199">
        <f t="shared" si="4"/>
        <v>16.690778999999999</v>
      </c>
      <c r="P43" s="248">
        <f t="shared" si="1"/>
        <v>16.690778999999999</v>
      </c>
      <c r="Q43" s="248" t="s">
        <v>255</v>
      </c>
      <c r="R43" s="282">
        <v>16.690999999999999</v>
      </c>
      <c r="S43" s="199">
        <f t="shared" si="3"/>
        <v>-2.2099999999980469E-4</v>
      </c>
      <c r="T43" s="248">
        <v>0</v>
      </c>
    </row>
    <row r="44" spans="1:20" ht="90" x14ac:dyDescent="0.25">
      <c r="A44" s="281">
        <f t="shared" si="2"/>
        <v>35</v>
      </c>
      <c r="B44" s="248" t="s">
        <v>344</v>
      </c>
      <c r="C44" s="200">
        <v>45009</v>
      </c>
      <c r="D44" s="248" t="s">
        <v>345</v>
      </c>
      <c r="E44" s="249" t="s">
        <v>346</v>
      </c>
      <c r="F44" s="248"/>
      <c r="G44" s="248" t="s">
        <v>304</v>
      </c>
      <c r="H44" s="248" t="str">
        <f t="shared" si="5"/>
        <v>г.Горячий Ключ, ул. Гоголя, корп.А., д.79</v>
      </c>
      <c r="I44" s="86">
        <v>0</v>
      </c>
      <c r="J44" s="86">
        <v>0</v>
      </c>
      <c r="K44" s="86">
        <v>0</v>
      </c>
      <c r="L44" s="86">
        <f t="shared" ref="L44:L76" si="15">I44*K44</f>
        <v>0</v>
      </c>
      <c r="M44" s="204">
        <v>0.7</v>
      </c>
      <c r="N44" s="199">
        <v>23843.97</v>
      </c>
      <c r="O44" s="199">
        <f t="shared" si="4"/>
        <v>16.690778999999999</v>
      </c>
      <c r="P44" s="248">
        <f t="shared" ref="P44:P76" si="16">L44+O44</f>
        <v>16.690778999999999</v>
      </c>
      <c r="Q44" s="248" t="s">
        <v>255</v>
      </c>
      <c r="R44" s="282">
        <v>16.690999999999999</v>
      </c>
      <c r="S44" s="199">
        <f t="shared" si="3"/>
        <v>-2.2099999999980469E-4</v>
      </c>
      <c r="T44" s="248">
        <v>0</v>
      </c>
    </row>
    <row r="45" spans="1:20" ht="90" x14ac:dyDescent="0.25">
      <c r="A45" s="281">
        <f t="shared" si="2"/>
        <v>36</v>
      </c>
      <c r="B45" s="248" t="s">
        <v>341</v>
      </c>
      <c r="C45" s="200">
        <v>45013</v>
      </c>
      <c r="D45" s="248" t="s">
        <v>342</v>
      </c>
      <c r="E45" s="249" t="s">
        <v>343</v>
      </c>
      <c r="F45" s="248"/>
      <c r="G45" s="248" t="s">
        <v>304</v>
      </c>
      <c r="H45" s="248" t="str">
        <f t="shared" si="5"/>
        <v>ст. Саратовская, Объездная, д.2</v>
      </c>
      <c r="I45" s="86">
        <v>0</v>
      </c>
      <c r="J45" s="86">
        <v>0</v>
      </c>
      <c r="K45" s="86">
        <v>0</v>
      </c>
      <c r="L45" s="86">
        <f t="shared" si="15"/>
        <v>0</v>
      </c>
      <c r="M45" s="204">
        <v>0.7</v>
      </c>
      <c r="N45" s="199">
        <v>23843.97</v>
      </c>
      <c r="O45" s="199">
        <f t="shared" si="4"/>
        <v>16.690778999999999</v>
      </c>
      <c r="P45" s="248">
        <f t="shared" si="16"/>
        <v>16.690778999999999</v>
      </c>
      <c r="Q45" s="248" t="s">
        <v>255</v>
      </c>
      <c r="R45" s="282">
        <v>16.690999999999999</v>
      </c>
      <c r="S45" s="199">
        <f t="shared" si="3"/>
        <v>-2.2099999999980469E-4</v>
      </c>
      <c r="T45" s="248">
        <v>0</v>
      </c>
    </row>
    <row r="46" spans="1:20" ht="90" x14ac:dyDescent="0.25">
      <c r="A46" s="281">
        <f t="shared" si="2"/>
        <v>37</v>
      </c>
      <c r="B46" s="248" t="s">
        <v>347</v>
      </c>
      <c r="C46" s="200">
        <v>45013</v>
      </c>
      <c r="D46" s="248" t="s">
        <v>348</v>
      </c>
      <c r="E46" s="249" t="s">
        <v>349</v>
      </c>
      <c r="F46" s="248"/>
      <c r="G46" s="248" t="s">
        <v>304</v>
      </c>
      <c r="H46" s="248" t="str">
        <f t="shared" si="5"/>
        <v>г.Горячий Ключ, Кунпанова поляна, ул.Грибная, д.482</v>
      </c>
      <c r="I46" s="86">
        <v>0</v>
      </c>
      <c r="J46" s="86">
        <v>0</v>
      </c>
      <c r="K46" s="86">
        <v>0</v>
      </c>
      <c r="L46" s="86">
        <f t="shared" si="15"/>
        <v>0</v>
      </c>
      <c r="M46" s="204">
        <v>0.7</v>
      </c>
      <c r="N46" s="199">
        <v>23843.97</v>
      </c>
      <c r="O46" s="199">
        <f t="shared" si="4"/>
        <v>16.690778999999999</v>
      </c>
      <c r="P46" s="248">
        <f t="shared" si="16"/>
        <v>16.690778999999999</v>
      </c>
      <c r="Q46" s="248" t="s">
        <v>255</v>
      </c>
      <c r="R46" s="282">
        <v>16.690999999999999</v>
      </c>
      <c r="S46" s="199">
        <f t="shared" si="3"/>
        <v>-2.2099999999980469E-4</v>
      </c>
      <c r="T46" s="248">
        <v>0</v>
      </c>
    </row>
    <row r="47" spans="1:20" ht="90" x14ac:dyDescent="0.25">
      <c r="A47" s="281">
        <f t="shared" si="2"/>
        <v>38</v>
      </c>
      <c r="B47" s="248" t="s">
        <v>350</v>
      </c>
      <c r="C47" s="200">
        <v>45007</v>
      </c>
      <c r="D47" s="248" t="s">
        <v>352</v>
      </c>
      <c r="E47" s="249" t="s">
        <v>351</v>
      </c>
      <c r="F47" s="248"/>
      <c r="G47" s="248" t="s">
        <v>304</v>
      </c>
      <c r="H47" s="248" t="str">
        <f t="shared" si="5"/>
        <v>ст.Саратовская, ул.Заречная, д.38</v>
      </c>
      <c r="I47" s="86">
        <v>0</v>
      </c>
      <c r="J47" s="86">
        <v>0</v>
      </c>
      <c r="K47" s="86">
        <v>0</v>
      </c>
      <c r="L47" s="86">
        <f t="shared" si="15"/>
        <v>0</v>
      </c>
      <c r="M47" s="204">
        <v>5.66</v>
      </c>
      <c r="N47" s="199">
        <v>23843.97</v>
      </c>
      <c r="O47" s="199">
        <f t="shared" si="4"/>
        <v>134.9568702</v>
      </c>
      <c r="P47" s="248">
        <f t="shared" si="16"/>
        <v>134.9568702</v>
      </c>
      <c r="Q47" s="248" t="s">
        <v>255</v>
      </c>
      <c r="R47" s="286">
        <v>114.661</v>
      </c>
      <c r="S47" s="199">
        <f t="shared" si="3"/>
        <v>20.295870199999996</v>
      </c>
      <c r="T47" s="248">
        <v>0</v>
      </c>
    </row>
    <row r="48" spans="1:20" s="275" customFormat="1" ht="90" x14ac:dyDescent="0.25">
      <c r="A48" s="281">
        <f t="shared" si="2"/>
        <v>39</v>
      </c>
      <c r="B48" s="276" t="s">
        <v>406</v>
      </c>
      <c r="C48" s="200">
        <v>45014</v>
      </c>
      <c r="D48" s="276" t="s">
        <v>407</v>
      </c>
      <c r="E48" s="249" t="s">
        <v>408</v>
      </c>
      <c r="F48" s="276"/>
      <c r="G48" s="276" t="s">
        <v>304</v>
      </c>
      <c r="H48" s="276" t="str">
        <f t="shared" ref="H48:H77" si="17">D48</f>
        <v>ст. Бакинская, кладбище</v>
      </c>
      <c r="I48" s="86">
        <v>0</v>
      </c>
      <c r="J48" s="86">
        <v>0</v>
      </c>
      <c r="K48" s="86">
        <v>0</v>
      </c>
      <c r="L48" s="86">
        <f t="shared" si="15"/>
        <v>0</v>
      </c>
      <c r="M48" s="204">
        <v>1</v>
      </c>
      <c r="N48" s="199">
        <v>23843.97</v>
      </c>
      <c r="O48" s="199">
        <f t="shared" ref="O48:O77" si="18">M48*N48/1000</f>
        <v>23.843970000000002</v>
      </c>
      <c r="P48" s="276">
        <f t="shared" si="16"/>
        <v>23.843970000000002</v>
      </c>
      <c r="Q48" s="276" t="s">
        <v>255</v>
      </c>
      <c r="R48" s="282">
        <v>0</v>
      </c>
      <c r="S48" s="199">
        <f t="shared" ref="S48:S77" si="19">O48-R48</f>
        <v>23.843970000000002</v>
      </c>
      <c r="T48" s="276">
        <v>0</v>
      </c>
    </row>
    <row r="49" spans="1:20" s="275" customFormat="1" ht="90" x14ac:dyDescent="0.25">
      <c r="A49" s="281">
        <f t="shared" si="2"/>
        <v>40</v>
      </c>
      <c r="B49" s="276" t="s">
        <v>435</v>
      </c>
      <c r="C49" s="200">
        <v>45015</v>
      </c>
      <c r="D49" s="276" t="s">
        <v>436</v>
      </c>
      <c r="E49" s="249" t="s">
        <v>437</v>
      </c>
      <c r="F49" s="276"/>
      <c r="G49" s="276" t="s">
        <v>304</v>
      </c>
      <c r="H49" s="276" t="str">
        <f t="shared" si="17"/>
        <v>ст.Суздальская, ул.Комсомольская, д.5Б</v>
      </c>
      <c r="I49" s="86">
        <v>0</v>
      </c>
      <c r="J49" s="86">
        <v>0</v>
      </c>
      <c r="K49" s="86">
        <v>0</v>
      </c>
      <c r="L49" s="86">
        <f t="shared" si="15"/>
        <v>0</v>
      </c>
      <c r="M49" s="204">
        <v>0.7</v>
      </c>
      <c r="N49" s="199">
        <v>23843.97</v>
      </c>
      <c r="O49" s="199">
        <f t="shared" si="18"/>
        <v>16.690778999999999</v>
      </c>
      <c r="P49" s="276">
        <f t="shared" si="16"/>
        <v>16.690778999999999</v>
      </c>
      <c r="Q49" s="276" t="s">
        <v>255</v>
      </c>
      <c r="R49" s="282">
        <v>16.690999999999999</v>
      </c>
      <c r="S49" s="199">
        <f t="shared" si="19"/>
        <v>-2.2099999999980469E-4</v>
      </c>
      <c r="T49" s="276">
        <v>0</v>
      </c>
    </row>
    <row r="50" spans="1:20" s="275" customFormat="1" ht="90" x14ac:dyDescent="0.25">
      <c r="A50" s="281">
        <f t="shared" si="2"/>
        <v>41</v>
      </c>
      <c r="B50" s="276" t="s">
        <v>438</v>
      </c>
      <c r="C50" s="200">
        <v>45017</v>
      </c>
      <c r="D50" s="276" t="s">
        <v>439</v>
      </c>
      <c r="E50" s="249" t="s">
        <v>440</v>
      </c>
      <c r="F50" s="276"/>
      <c r="G50" s="276" t="s">
        <v>304</v>
      </c>
      <c r="H50" s="276" t="str">
        <f t="shared" si="17"/>
        <v>г. Горячий Ключ, ул. Восточная, д.1У</v>
      </c>
      <c r="I50" s="86">
        <v>0</v>
      </c>
      <c r="J50" s="86">
        <v>0</v>
      </c>
      <c r="K50" s="86">
        <v>0</v>
      </c>
      <c r="L50" s="86">
        <f t="shared" si="15"/>
        <v>0</v>
      </c>
      <c r="M50" s="204">
        <v>0.7</v>
      </c>
      <c r="N50" s="199">
        <v>23843.97</v>
      </c>
      <c r="O50" s="199">
        <f t="shared" si="18"/>
        <v>16.690778999999999</v>
      </c>
      <c r="P50" s="276">
        <f t="shared" si="16"/>
        <v>16.690778999999999</v>
      </c>
      <c r="Q50" s="276" t="s">
        <v>255</v>
      </c>
      <c r="R50" s="282">
        <v>16.690999999999999</v>
      </c>
      <c r="S50" s="199">
        <f t="shared" si="19"/>
        <v>-2.2099999999980469E-4</v>
      </c>
      <c r="T50" s="276">
        <v>0</v>
      </c>
    </row>
    <row r="51" spans="1:20" s="275" customFormat="1" ht="90" x14ac:dyDescent="0.25">
      <c r="A51" s="281">
        <f t="shared" si="2"/>
        <v>42</v>
      </c>
      <c r="B51" s="276" t="s">
        <v>441</v>
      </c>
      <c r="C51" s="200">
        <v>45021</v>
      </c>
      <c r="D51" s="276" t="s">
        <v>442</v>
      </c>
      <c r="E51" s="249" t="s">
        <v>443</v>
      </c>
      <c r="F51" s="276"/>
      <c r="G51" s="276" t="s">
        <v>304</v>
      </c>
      <c r="H51" s="276" t="str">
        <f t="shared" si="17"/>
        <v>г. Горячий Ключ, п.Кунпанова поляна, ул. Больничная, д.141</v>
      </c>
      <c r="I51" s="86">
        <v>0</v>
      </c>
      <c r="J51" s="86">
        <v>0</v>
      </c>
      <c r="K51" s="86">
        <v>0</v>
      </c>
      <c r="L51" s="86">
        <f t="shared" si="15"/>
        <v>0</v>
      </c>
      <c r="M51" s="204">
        <v>0.7</v>
      </c>
      <c r="N51" s="199">
        <v>23843.97</v>
      </c>
      <c r="O51" s="199">
        <f t="shared" si="18"/>
        <v>16.690778999999999</v>
      </c>
      <c r="P51" s="276">
        <f t="shared" si="16"/>
        <v>16.690778999999999</v>
      </c>
      <c r="Q51" s="276" t="s">
        <v>255</v>
      </c>
      <c r="R51" s="282">
        <v>16.690999999999999</v>
      </c>
      <c r="S51" s="199">
        <f t="shared" si="19"/>
        <v>-2.2099999999980469E-4</v>
      </c>
      <c r="T51" s="276">
        <v>0</v>
      </c>
    </row>
    <row r="52" spans="1:20" s="275" customFormat="1" ht="90" x14ac:dyDescent="0.25">
      <c r="A52" s="281">
        <f t="shared" si="2"/>
        <v>43</v>
      </c>
      <c r="B52" s="276" t="s">
        <v>444</v>
      </c>
      <c r="C52" s="200">
        <v>45026</v>
      </c>
      <c r="D52" s="276" t="s">
        <v>445</v>
      </c>
      <c r="E52" s="249" t="s">
        <v>446</v>
      </c>
      <c r="F52" s="276"/>
      <c r="G52" s="276" t="s">
        <v>304</v>
      </c>
      <c r="H52" s="276" t="str">
        <f t="shared" si="17"/>
        <v>г. Горячий Ключ, пер.Безымянный, д.4А</v>
      </c>
      <c r="I52" s="86">
        <v>0</v>
      </c>
      <c r="J52" s="86">
        <v>0</v>
      </c>
      <c r="K52" s="86">
        <v>0</v>
      </c>
      <c r="L52" s="86">
        <f t="shared" si="15"/>
        <v>0</v>
      </c>
      <c r="M52" s="204">
        <v>0.7</v>
      </c>
      <c r="N52" s="199">
        <v>23843.97</v>
      </c>
      <c r="O52" s="199">
        <f t="shared" si="18"/>
        <v>16.690778999999999</v>
      </c>
      <c r="P52" s="276">
        <f t="shared" si="16"/>
        <v>16.690778999999999</v>
      </c>
      <c r="Q52" s="276" t="s">
        <v>255</v>
      </c>
      <c r="R52" s="282">
        <v>16.690999999999999</v>
      </c>
      <c r="S52" s="199">
        <f t="shared" si="19"/>
        <v>-2.2099999999980469E-4</v>
      </c>
      <c r="T52" s="276">
        <v>0</v>
      </c>
    </row>
    <row r="53" spans="1:20" s="277" customFormat="1" ht="90" x14ac:dyDescent="0.25">
      <c r="A53" s="281">
        <f t="shared" si="2"/>
        <v>44</v>
      </c>
      <c r="B53" s="278" t="s">
        <v>447</v>
      </c>
      <c r="C53" s="200">
        <v>45026</v>
      </c>
      <c r="D53" s="278" t="s">
        <v>448</v>
      </c>
      <c r="E53" s="249" t="s">
        <v>449</v>
      </c>
      <c r="F53" s="278"/>
      <c r="G53" s="278" t="s">
        <v>304</v>
      </c>
      <c r="H53" s="278" t="str">
        <f t="shared" si="17"/>
        <v>ст.Саратовская, ул.Луговая, д.2А</v>
      </c>
      <c r="I53" s="86">
        <v>0</v>
      </c>
      <c r="J53" s="86">
        <v>0</v>
      </c>
      <c r="K53" s="86">
        <v>0</v>
      </c>
      <c r="L53" s="86">
        <f t="shared" si="15"/>
        <v>0</v>
      </c>
      <c r="M53" s="204">
        <v>0.7</v>
      </c>
      <c r="N53" s="199">
        <v>23843.97</v>
      </c>
      <c r="O53" s="199">
        <f t="shared" si="18"/>
        <v>16.690778999999999</v>
      </c>
      <c r="P53" s="278">
        <f t="shared" si="16"/>
        <v>16.690778999999999</v>
      </c>
      <c r="Q53" s="278" t="s">
        <v>255</v>
      </c>
      <c r="R53" s="282">
        <v>16.690999999999999</v>
      </c>
      <c r="S53" s="199">
        <f t="shared" si="19"/>
        <v>-2.2099999999980469E-4</v>
      </c>
      <c r="T53" s="278">
        <v>0</v>
      </c>
    </row>
    <row r="54" spans="1:20" s="280" customFormat="1" ht="90" x14ac:dyDescent="0.25">
      <c r="A54" s="281">
        <f t="shared" si="2"/>
        <v>45</v>
      </c>
      <c r="B54" s="281" t="s">
        <v>450</v>
      </c>
      <c r="C54" s="200">
        <v>45027</v>
      </c>
      <c r="D54" s="281" t="s">
        <v>451</v>
      </c>
      <c r="E54" s="249" t="s">
        <v>452</v>
      </c>
      <c r="F54" s="281"/>
      <c r="G54" s="281" t="s">
        <v>304</v>
      </c>
      <c r="H54" s="281" t="str">
        <f t="shared" si="17"/>
        <v>х.Сорокин, ул.Широкая, д.20А</v>
      </c>
      <c r="I54" s="86">
        <v>0</v>
      </c>
      <c r="J54" s="86">
        <v>0</v>
      </c>
      <c r="K54" s="86">
        <v>0</v>
      </c>
      <c r="L54" s="86">
        <f t="shared" si="15"/>
        <v>0</v>
      </c>
      <c r="M54" s="204">
        <v>0.7</v>
      </c>
      <c r="N54" s="199">
        <v>23843.97</v>
      </c>
      <c r="O54" s="199">
        <f t="shared" si="18"/>
        <v>16.690778999999999</v>
      </c>
      <c r="P54" s="281">
        <f t="shared" si="16"/>
        <v>16.690778999999999</v>
      </c>
      <c r="Q54" s="281" t="s">
        <v>255</v>
      </c>
      <c r="R54" s="282">
        <v>16.690999999999999</v>
      </c>
      <c r="S54" s="199">
        <f t="shared" si="19"/>
        <v>-2.2099999999980469E-4</v>
      </c>
      <c r="T54" s="281">
        <v>0</v>
      </c>
    </row>
    <row r="55" spans="1:20" s="280" customFormat="1" ht="90" x14ac:dyDescent="0.25">
      <c r="A55" s="281">
        <f t="shared" si="2"/>
        <v>46</v>
      </c>
      <c r="B55" s="281" t="s">
        <v>453</v>
      </c>
      <c r="C55" s="200">
        <v>45027</v>
      </c>
      <c r="D55" s="281" t="s">
        <v>454</v>
      </c>
      <c r="E55" s="249" t="s">
        <v>455</v>
      </c>
      <c r="F55" s="281"/>
      <c r="G55" s="281" t="s">
        <v>304</v>
      </c>
      <c r="H55" s="281" t="str">
        <f t="shared" si="17"/>
        <v>п.Кутаис, ул.Ленина, д.43</v>
      </c>
      <c r="I55" s="86">
        <v>0</v>
      </c>
      <c r="J55" s="86">
        <v>0</v>
      </c>
      <c r="K55" s="86">
        <v>0</v>
      </c>
      <c r="L55" s="86">
        <f t="shared" si="15"/>
        <v>0</v>
      </c>
      <c r="M55" s="204">
        <v>0.7</v>
      </c>
      <c r="N55" s="199">
        <v>23843.97</v>
      </c>
      <c r="O55" s="199">
        <f t="shared" si="18"/>
        <v>16.690778999999999</v>
      </c>
      <c r="P55" s="281">
        <f t="shared" si="16"/>
        <v>16.690778999999999</v>
      </c>
      <c r="Q55" s="281" t="s">
        <v>255</v>
      </c>
      <c r="R55" s="282">
        <v>16.690999999999999</v>
      </c>
      <c r="S55" s="199">
        <f t="shared" si="19"/>
        <v>-2.2099999999980469E-4</v>
      </c>
      <c r="T55" s="281">
        <v>0</v>
      </c>
    </row>
    <row r="56" spans="1:20" s="280" customFormat="1" ht="90" x14ac:dyDescent="0.25">
      <c r="A56" s="281">
        <f t="shared" si="2"/>
        <v>47</v>
      </c>
      <c r="B56" s="281" t="s">
        <v>456</v>
      </c>
      <c r="C56" s="200">
        <v>45027</v>
      </c>
      <c r="D56" s="281" t="s">
        <v>457</v>
      </c>
      <c r="E56" s="249" t="s">
        <v>458</v>
      </c>
      <c r="F56" s="281"/>
      <c r="G56" s="281" t="s">
        <v>304</v>
      </c>
      <c r="H56" s="281" t="str">
        <f t="shared" si="17"/>
        <v>ст.Саратовская, ул.Безымянная, д.5</v>
      </c>
      <c r="I56" s="86">
        <v>0</v>
      </c>
      <c r="J56" s="86">
        <v>0</v>
      </c>
      <c r="K56" s="86">
        <v>0</v>
      </c>
      <c r="L56" s="86">
        <f t="shared" si="15"/>
        <v>0</v>
      </c>
      <c r="M56" s="204">
        <v>0.7</v>
      </c>
      <c r="N56" s="199">
        <v>23843.97</v>
      </c>
      <c r="O56" s="199">
        <f t="shared" si="18"/>
        <v>16.690778999999999</v>
      </c>
      <c r="P56" s="281">
        <f t="shared" si="16"/>
        <v>16.690778999999999</v>
      </c>
      <c r="Q56" s="281" t="s">
        <v>255</v>
      </c>
      <c r="R56" s="282">
        <v>16.690999999999999</v>
      </c>
      <c r="S56" s="199">
        <f t="shared" si="19"/>
        <v>-2.2099999999980469E-4</v>
      </c>
      <c r="T56" s="281">
        <v>0</v>
      </c>
    </row>
    <row r="57" spans="1:20" s="280" customFormat="1" ht="90" x14ac:dyDescent="0.25">
      <c r="A57" s="281">
        <f t="shared" si="2"/>
        <v>48</v>
      </c>
      <c r="B57" s="281" t="s">
        <v>459</v>
      </c>
      <c r="C57" s="200">
        <v>45028</v>
      </c>
      <c r="D57" s="281" t="s">
        <v>460</v>
      </c>
      <c r="E57" s="249" t="s">
        <v>461</v>
      </c>
      <c r="F57" s="281"/>
      <c r="G57" s="281" t="s">
        <v>304</v>
      </c>
      <c r="H57" s="281" t="str">
        <f t="shared" si="17"/>
        <v>п.Кутаис, ул.Ноавая, д.11</v>
      </c>
      <c r="I57" s="86">
        <v>0</v>
      </c>
      <c r="J57" s="86">
        <v>0</v>
      </c>
      <c r="K57" s="86">
        <v>0</v>
      </c>
      <c r="L57" s="86">
        <f t="shared" si="15"/>
        <v>0</v>
      </c>
      <c r="M57" s="204">
        <v>0.7</v>
      </c>
      <c r="N57" s="199">
        <v>23843.97</v>
      </c>
      <c r="O57" s="199">
        <f t="shared" si="18"/>
        <v>16.690778999999999</v>
      </c>
      <c r="P57" s="281">
        <f t="shared" si="16"/>
        <v>16.690778999999999</v>
      </c>
      <c r="Q57" s="281" t="s">
        <v>255</v>
      </c>
      <c r="R57" s="282">
        <v>16.690999999999999</v>
      </c>
      <c r="S57" s="199">
        <f t="shared" si="19"/>
        <v>-2.2099999999980469E-4</v>
      </c>
      <c r="T57" s="281">
        <v>0</v>
      </c>
    </row>
    <row r="58" spans="1:20" s="275" customFormat="1" ht="90" x14ac:dyDescent="0.25">
      <c r="A58" s="281">
        <f t="shared" si="2"/>
        <v>49</v>
      </c>
      <c r="B58" s="276" t="s">
        <v>462</v>
      </c>
      <c r="C58" s="200">
        <v>45028</v>
      </c>
      <c r="D58" s="276" t="s">
        <v>463</v>
      </c>
      <c r="E58" s="249" t="s">
        <v>464</v>
      </c>
      <c r="F58" s="276"/>
      <c r="G58" s="276" t="s">
        <v>304</v>
      </c>
      <c r="H58" s="276" t="str">
        <f t="shared" si="17"/>
        <v>г.Горячий Ключ, ул.Жлобы, д.19</v>
      </c>
      <c r="I58" s="86">
        <v>0</v>
      </c>
      <c r="J58" s="86">
        <v>0</v>
      </c>
      <c r="K58" s="86">
        <v>0</v>
      </c>
      <c r="L58" s="86">
        <f t="shared" si="15"/>
        <v>0</v>
      </c>
      <c r="M58" s="204">
        <v>0.7</v>
      </c>
      <c r="N58" s="199">
        <v>23843.97</v>
      </c>
      <c r="O58" s="199">
        <f t="shared" si="18"/>
        <v>16.690778999999999</v>
      </c>
      <c r="P58" s="276">
        <f t="shared" si="16"/>
        <v>16.690778999999999</v>
      </c>
      <c r="Q58" s="276" t="s">
        <v>255</v>
      </c>
      <c r="R58" s="282">
        <v>16.690999999999999</v>
      </c>
      <c r="S58" s="199">
        <f t="shared" si="19"/>
        <v>-2.2099999999980469E-4</v>
      </c>
      <c r="T58" s="276">
        <v>0</v>
      </c>
    </row>
    <row r="59" spans="1:20" s="275" customFormat="1" ht="90" x14ac:dyDescent="0.25">
      <c r="A59" s="281">
        <f t="shared" si="2"/>
        <v>50</v>
      </c>
      <c r="B59" s="276" t="s">
        <v>409</v>
      </c>
      <c r="C59" s="200">
        <v>45029</v>
      </c>
      <c r="D59" s="276" t="s">
        <v>410</v>
      </c>
      <c r="E59" s="249" t="s">
        <v>411</v>
      </c>
      <c r="F59" s="276"/>
      <c r="G59" s="276" t="s">
        <v>304</v>
      </c>
      <c r="H59" s="276" t="str">
        <f t="shared" si="17"/>
        <v>г. Горячий Ключ, ул.Объездная, д.8/1</v>
      </c>
      <c r="I59" s="86">
        <v>0</v>
      </c>
      <c r="J59" s="86">
        <v>0</v>
      </c>
      <c r="K59" s="86">
        <v>0</v>
      </c>
      <c r="L59" s="86">
        <f t="shared" si="15"/>
        <v>0</v>
      </c>
      <c r="M59" s="204">
        <v>25.71</v>
      </c>
      <c r="N59" s="199">
        <v>23843.97</v>
      </c>
      <c r="O59" s="199">
        <f t="shared" si="18"/>
        <v>613.02846870000008</v>
      </c>
      <c r="P59" s="276">
        <f t="shared" si="16"/>
        <v>613.02846870000008</v>
      </c>
      <c r="Q59" s="276" t="s">
        <v>255</v>
      </c>
      <c r="R59" s="282">
        <v>0</v>
      </c>
      <c r="S59" s="199">
        <f t="shared" si="19"/>
        <v>613.02846870000008</v>
      </c>
      <c r="T59" s="276">
        <v>0</v>
      </c>
    </row>
    <row r="60" spans="1:20" s="280" customFormat="1" ht="90" x14ac:dyDescent="0.25">
      <c r="A60" s="281">
        <f t="shared" si="2"/>
        <v>51</v>
      </c>
      <c r="B60" s="281" t="s">
        <v>465</v>
      </c>
      <c r="C60" s="200">
        <v>45036</v>
      </c>
      <c r="D60" s="281" t="s">
        <v>466</v>
      </c>
      <c r="E60" s="249" t="s">
        <v>467</v>
      </c>
      <c r="F60" s="281"/>
      <c r="G60" s="281" t="s">
        <v>304</v>
      </c>
      <c r="H60" s="281" t="str">
        <f t="shared" si="17"/>
        <v>ст.Суздальская, ул.Набережная, д.14А</v>
      </c>
      <c r="I60" s="86">
        <v>0</v>
      </c>
      <c r="J60" s="86">
        <v>0</v>
      </c>
      <c r="K60" s="86">
        <v>0</v>
      </c>
      <c r="L60" s="86">
        <f t="shared" si="15"/>
        <v>0</v>
      </c>
      <c r="M60" s="204">
        <v>0.7</v>
      </c>
      <c r="N60" s="199">
        <v>23843.97</v>
      </c>
      <c r="O60" s="199">
        <f t="shared" si="18"/>
        <v>16.690778999999999</v>
      </c>
      <c r="P60" s="281">
        <f t="shared" si="16"/>
        <v>16.690778999999999</v>
      </c>
      <c r="Q60" s="281" t="s">
        <v>255</v>
      </c>
      <c r="R60" s="282">
        <v>16.690999999999999</v>
      </c>
      <c r="S60" s="199">
        <f t="shared" si="19"/>
        <v>-2.2099999999980469E-4</v>
      </c>
      <c r="T60" s="281">
        <v>0</v>
      </c>
    </row>
    <row r="61" spans="1:20" s="280" customFormat="1" ht="90" x14ac:dyDescent="0.25">
      <c r="A61" s="281">
        <f t="shared" si="2"/>
        <v>52</v>
      </c>
      <c r="B61" s="281" t="s">
        <v>468</v>
      </c>
      <c r="C61" s="200">
        <v>45036</v>
      </c>
      <c r="D61" s="281" t="s">
        <v>469</v>
      </c>
      <c r="E61" s="249" t="s">
        <v>470</v>
      </c>
      <c r="F61" s="281"/>
      <c r="G61" s="281" t="s">
        <v>304</v>
      </c>
      <c r="H61" s="281" t="str">
        <f t="shared" si="17"/>
        <v>г.Горячий Ключ, ул.Л.Чайкиной, д.16А</v>
      </c>
      <c r="I61" s="86">
        <v>0</v>
      </c>
      <c r="J61" s="86">
        <v>0</v>
      </c>
      <c r="K61" s="86">
        <v>0</v>
      </c>
      <c r="L61" s="86">
        <f t="shared" si="15"/>
        <v>0</v>
      </c>
      <c r="M61" s="204">
        <v>0.7</v>
      </c>
      <c r="N61" s="199">
        <v>23843.97</v>
      </c>
      <c r="O61" s="199">
        <f t="shared" si="18"/>
        <v>16.690778999999999</v>
      </c>
      <c r="P61" s="281">
        <f t="shared" si="16"/>
        <v>16.690778999999999</v>
      </c>
      <c r="Q61" s="281" t="s">
        <v>255</v>
      </c>
      <c r="R61" s="282">
        <v>16.690999999999999</v>
      </c>
      <c r="S61" s="199">
        <f t="shared" si="19"/>
        <v>-2.2099999999980469E-4</v>
      </c>
      <c r="T61" s="281">
        <v>0</v>
      </c>
    </row>
    <row r="62" spans="1:20" s="280" customFormat="1" ht="90" x14ac:dyDescent="0.25">
      <c r="A62" s="281">
        <f t="shared" si="2"/>
        <v>53</v>
      </c>
      <c r="B62" s="281" t="s">
        <v>471</v>
      </c>
      <c r="C62" s="200">
        <v>45037</v>
      </c>
      <c r="D62" s="281" t="s">
        <v>472</v>
      </c>
      <c r="E62" s="249" t="s">
        <v>473</v>
      </c>
      <c r="F62" s="281"/>
      <c r="G62" s="281" t="s">
        <v>304</v>
      </c>
      <c r="H62" s="281" t="str">
        <f t="shared" si="17"/>
        <v>г.Горячий Ключ, ул.Шевченко</v>
      </c>
      <c r="I62" s="86">
        <v>0</v>
      </c>
      <c r="J62" s="86">
        <v>0</v>
      </c>
      <c r="K62" s="86">
        <v>0</v>
      </c>
      <c r="L62" s="86">
        <f t="shared" si="15"/>
        <v>0</v>
      </c>
      <c r="M62" s="204">
        <v>0.7</v>
      </c>
      <c r="N62" s="199">
        <v>23843.97</v>
      </c>
      <c r="O62" s="199">
        <f t="shared" si="18"/>
        <v>16.690778999999999</v>
      </c>
      <c r="P62" s="281">
        <f t="shared" si="16"/>
        <v>16.690778999999999</v>
      </c>
      <c r="Q62" s="281" t="s">
        <v>255</v>
      </c>
      <c r="R62" s="282">
        <v>16.690999999999999</v>
      </c>
      <c r="S62" s="199">
        <f t="shared" si="19"/>
        <v>-2.2099999999980469E-4</v>
      </c>
      <c r="T62" s="281">
        <v>0</v>
      </c>
    </row>
    <row r="63" spans="1:20" s="280" customFormat="1" ht="90" x14ac:dyDescent="0.25">
      <c r="A63" s="281">
        <f t="shared" si="2"/>
        <v>54</v>
      </c>
      <c r="B63" s="281" t="s">
        <v>474</v>
      </c>
      <c r="C63" s="200">
        <v>45043</v>
      </c>
      <c r="D63" s="281" t="s">
        <v>475</v>
      </c>
      <c r="E63" s="249" t="s">
        <v>476</v>
      </c>
      <c r="F63" s="281"/>
      <c r="G63" s="281" t="s">
        <v>304</v>
      </c>
      <c r="H63" s="281" t="str">
        <f t="shared" si="17"/>
        <v>г.Горячий Ключ, ул. СНТ Бриз, д.35</v>
      </c>
      <c r="I63" s="86">
        <v>0</v>
      </c>
      <c r="J63" s="86">
        <v>0</v>
      </c>
      <c r="K63" s="86">
        <v>0</v>
      </c>
      <c r="L63" s="86">
        <f t="shared" si="15"/>
        <v>0</v>
      </c>
      <c r="M63" s="204">
        <v>0.7</v>
      </c>
      <c r="N63" s="199">
        <v>23843.97</v>
      </c>
      <c r="O63" s="199">
        <f t="shared" si="18"/>
        <v>16.690778999999999</v>
      </c>
      <c r="P63" s="281">
        <f t="shared" si="16"/>
        <v>16.690778999999999</v>
      </c>
      <c r="Q63" s="281" t="s">
        <v>255</v>
      </c>
      <c r="R63" s="282">
        <v>16.690999999999999</v>
      </c>
      <c r="S63" s="199">
        <f t="shared" si="19"/>
        <v>-2.2099999999980469E-4</v>
      </c>
      <c r="T63" s="281">
        <v>0</v>
      </c>
    </row>
    <row r="64" spans="1:20" s="280" customFormat="1" ht="90" x14ac:dyDescent="0.25">
      <c r="A64" s="281">
        <f t="shared" si="2"/>
        <v>55</v>
      </c>
      <c r="B64" s="281" t="s">
        <v>477</v>
      </c>
      <c r="C64" s="200">
        <v>45048</v>
      </c>
      <c r="D64" s="281" t="s">
        <v>478</v>
      </c>
      <c r="E64" s="249" t="s">
        <v>479</v>
      </c>
      <c r="F64" s="281"/>
      <c r="G64" s="281" t="s">
        <v>304</v>
      </c>
      <c r="H64" s="281" t="str">
        <f t="shared" si="17"/>
        <v>г.Горячий Ключ, ул. СНТ Бриз, д.19</v>
      </c>
      <c r="I64" s="86">
        <v>0</v>
      </c>
      <c r="J64" s="86">
        <v>0</v>
      </c>
      <c r="K64" s="86">
        <v>0</v>
      </c>
      <c r="L64" s="86">
        <f t="shared" si="15"/>
        <v>0</v>
      </c>
      <c r="M64" s="204">
        <v>0.7</v>
      </c>
      <c r="N64" s="199">
        <v>23843.97</v>
      </c>
      <c r="O64" s="199">
        <f t="shared" si="18"/>
        <v>16.690778999999999</v>
      </c>
      <c r="P64" s="281">
        <f t="shared" si="16"/>
        <v>16.690778999999999</v>
      </c>
      <c r="Q64" s="281" t="s">
        <v>255</v>
      </c>
      <c r="R64" s="282">
        <v>16.690999999999999</v>
      </c>
      <c r="S64" s="199">
        <f t="shared" si="19"/>
        <v>-2.2099999999980469E-4</v>
      </c>
      <c r="T64" s="281">
        <v>0</v>
      </c>
    </row>
    <row r="65" spans="1:20" s="280" customFormat="1" ht="90" x14ac:dyDescent="0.25">
      <c r="A65" s="281">
        <f t="shared" si="2"/>
        <v>56</v>
      </c>
      <c r="B65" s="281" t="s">
        <v>480</v>
      </c>
      <c r="C65" s="200">
        <v>45048</v>
      </c>
      <c r="D65" s="281" t="s">
        <v>481</v>
      </c>
      <c r="E65" s="249" t="s">
        <v>482</v>
      </c>
      <c r="F65" s="281"/>
      <c r="G65" s="281" t="s">
        <v>304</v>
      </c>
      <c r="H65" s="281" t="str">
        <f t="shared" si="17"/>
        <v>ст.Саратовская, ул.Нефтянников, д.17А</v>
      </c>
      <c r="I65" s="86">
        <v>0</v>
      </c>
      <c r="J65" s="86">
        <v>0</v>
      </c>
      <c r="K65" s="86">
        <v>0</v>
      </c>
      <c r="L65" s="86">
        <f t="shared" si="15"/>
        <v>0</v>
      </c>
      <c r="M65" s="204">
        <v>0.7</v>
      </c>
      <c r="N65" s="199">
        <v>23843.97</v>
      </c>
      <c r="O65" s="199">
        <f t="shared" si="18"/>
        <v>16.690778999999999</v>
      </c>
      <c r="P65" s="281">
        <f t="shared" si="16"/>
        <v>16.690778999999999</v>
      </c>
      <c r="Q65" s="281" t="s">
        <v>255</v>
      </c>
      <c r="R65" s="282">
        <v>16.690999999999999</v>
      </c>
      <c r="S65" s="199">
        <f t="shared" si="19"/>
        <v>-2.2099999999980469E-4</v>
      </c>
      <c r="T65" s="281">
        <v>0</v>
      </c>
    </row>
    <row r="66" spans="1:20" s="280" customFormat="1" ht="90" x14ac:dyDescent="0.25">
      <c r="A66" s="281">
        <f t="shared" si="2"/>
        <v>57</v>
      </c>
      <c r="B66" s="281" t="s">
        <v>483</v>
      </c>
      <c r="C66" s="200">
        <v>45050</v>
      </c>
      <c r="D66" s="281" t="s">
        <v>484</v>
      </c>
      <c r="E66" s="249" t="s">
        <v>485</v>
      </c>
      <c r="F66" s="281"/>
      <c r="G66" s="281" t="s">
        <v>304</v>
      </c>
      <c r="H66" s="281" t="str">
        <f t="shared" si="17"/>
        <v>г.Горячий Ключ, ул.Свердлова, д.16</v>
      </c>
      <c r="I66" s="86">
        <v>0</v>
      </c>
      <c r="J66" s="86">
        <v>0</v>
      </c>
      <c r="K66" s="86">
        <v>0</v>
      </c>
      <c r="L66" s="86">
        <f t="shared" si="15"/>
        <v>0</v>
      </c>
      <c r="M66" s="204">
        <v>0.7</v>
      </c>
      <c r="N66" s="199">
        <v>23843.97</v>
      </c>
      <c r="O66" s="199">
        <f t="shared" si="18"/>
        <v>16.690778999999999</v>
      </c>
      <c r="P66" s="281">
        <f t="shared" si="16"/>
        <v>16.690778999999999</v>
      </c>
      <c r="Q66" s="281" t="s">
        <v>255</v>
      </c>
      <c r="R66" s="282">
        <v>16.690999999999999</v>
      </c>
      <c r="S66" s="199">
        <f t="shared" si="19"/>
        <v>-2.2099999999980469E-4</v>
      </c>
      <c r="T66" s="281">
        <v>0</v>
      </c>
    </row>
    <row r="67" spans="1:20" s="300" customFormat="1" ht="90" x14ac:dyDescent="0.25">
      <c r="A67" s="301">
        <f t="shared" si="2"/>
        <v>58</v>
      </c>
      <c r="B67" s="301" t="s">
        <v>888</v>
      </c>
      <c r="C67" s="200">
        <v>45071</v>
      </c>
      <c r="D67" s="301" t="s">
        <v>889</v>
      </c>
      <c r="E67" s="249" t="s">
        <v>890</v>
      </c>
      <c r="F67" s="301"/>
      <c r="G67" s="301" t="s">
        <v>304</v>
      </c>
      <c r="H67" s="301" t="str">
        <f t="shared" ref="H67" si="20">D67</f>
        <v>г.Горячий Ключ, ул.Шевченко, 21</v>
      </c>
      <c r="I67" s="86">
        <v>0</v>
      </c>
      <c r="J67" s="86">
        <v>0</v>
      </c>
      <c r="K67" s="86">
        <v>0</v>
      </c>
      <c r="L67" s="86">
        <f t="shared" ref="L67" si="21">I67*K67</f>
        <v>0</v>
      </c>
      <c r="M67" s="204">
        <v>24.58</v>
      </c>
      <c r="N67" s="199">
        <v>23843.97</v>
      </c>
      <c r="O67" s="199">
        <f t="shared" ref="O67" si="22">M67*N67/1000</f>
        <v>586.08478260000004</v>
      </c>
      <c r="P67" s="301">
        <f t="shared" ref="P67" si="23">L67+O67</f>
        <v>586.08478260000004</v>
      </c>
      <c r="Q67" s="301" t="s">
        <v>255</v>
      </c>
      <c r="R67" s="282">
        <v>0</v>
      </c>
      <c r="S67" s="199">
        <f t="shared" ref="S67" si="24">O67-R67</f>
        <v>586.08478260000004</v>
      </c>
      <c r="T67" s="301">
        <v>0</v>
      </c>
    </row>
    <row r="68" spans="1:20" s="280" customFormat="1" ht="90" x14ac:dyDescent="0.25">
      <c r="A68" s="301">
        <f t="shared" si="2"/>
        <v>59</v>
      </c>
      <c r="B68" s="281" t="s">
        <v>486</v>
      </c>
      <c r="C68" s="200">
        <v>45071</v>
      </c>
      <c r="D68" s="281" t="s">
        <v>487</v>
      </c>
      <c r="E68" s="249" t="s">
        <v>488</v>
      </c>
      <c r="F68" s="281"/>
      <c r="G68" s="281" t="s">
        <v>304</v>
      </c>
      <c r="H68" s="281" t="str">
        <f t="shared" si="17"/>
        <v>г.Горячий Ключ, ул.Репина, 28</v>
      </c>
      <c r="I68" s="86">
        <v>0</v>
      </c>
      <c r="J68" s="86">
        <v>0</v>
      </c>
      <c r="K68" s="86">
        <v>0</v>
      </c>
      <c r="L68" s="86">
        <f t="shared" si="15"/>
        <v>0</v>
      </c>
      <c r="M68" s="204">
        <v>0.7</v>
      </c>
      <c r="N68" s="199">
        <v>23843.97</v>
      </c>
      <c r="O68" s="199">
        <f t="shared" si="18"/>
        <v>16.690778999999999</v>
      </c>
      <c r="P68" s="281">
        <f t="shared" si="16"/>
        <v>16.690778999999999</v>
      </c>
      <c r="Q68" s="281" t="s">
        <v>255</v>
      </c>
      <c r="R68" s="282">
        <v>16.690999999999999</v>
      </c>
      <c r="S68" s="199">
        <f t="shared" si="19"/>
        <v>-2.2099999999980469E-4</v>
      </c>
      <c r="T68" s="281">
        <v>0</v>
      </c>
    </row>
    <row r="69" spans="1:20" s="280" customFormat="1" ht="90" x14ac:dyDescent="0.25">
      <c r="A69" s="281">
        <f t="shared" si="2"/>
        <v>60</v>
      </c>
      <c r="B69" s="281" t="s">
        <v>489</v>
      </c>
      <c r="C69" s="200">
        <v>45071</v>
      </c>
      <c r="D69" s="281" t="s">
        <v>490</v>
      </c>
      <c r="E69" s="249" t="s">
        <v>491</v>
      </c>
      <c r="F69" s="281"/>
      <c r="G69" s="281" t="s">
        <v>304</v>
      </c>
      <c r="H69" s="281" t="str">
        <f t="shared" si="17"/>
        <v>п.Приреченский, ул. Подгорная, д.5А</v>
      </c>
      <c r="I69" s="86">
        <v>0</v>
      </c>
      <c r="J69" s="86">
        <v>0</v>
      </c>
      <c r="K69" s="86">
        <v>0</v>
      </c>
      <c r="L69" s="86">
        <f t="shared" si="15"/>
        <v>0</v>
      </c>
      <c r="M69" s="204">
        <v>0.7</v>
      </c>
      <c r="N69" s="199">
        <v>23843.97</v>
      </c>
      <c r="O69" s="199">
        <f t="shared" si="18"/>
        <v>16.690778999999999</v>
      </c>
      <c r="P69" s="281">
        <f t="shared" si="16"/>
        <v>16.690778999999999</v>
      </c>
      <c r="Q69" s="281" t="s">
        <v>255</v>
      </c>
      <c r="R69" s="282">
        <v>16.690999999999999</v>
      </c>
      <c r="S69" s="199">
        <f t="shared" si="19"/>
        <v>-2.2099999999980469E-4</v>
      </c>
      <c r="T69" s="281">
        <v>0</v>
      </c>
    </row>
    <row r="70" spans="1:20" s="280" customFormat="1" ht="90" x14ac:dyDescent="0.25">
      <c r="A70" s="281">
        <f t="shared" si="2"/>
        <v>61</v>
      </c>
      <c r="B70" s="281" t="s">
        <v>492</v>
      </c>
      <c r="C70" s="200">
        <v>45071</v>
      </c>
      <c r="D70" s="281" t="s">
        <v>493</v>
      </c>
      <c r="E70" s="249" t="s">
        <v>494</v>
      </c>
      <c r="F70" s="281"/>
      <c r="G70" s="281" t="s">
        <v>304</v>
      </c>
      <c r="H70" s="281" t="str">
        <f t="shared" si="17"/>
        <v>г.Горячий Ключ, ул.Ручейная, д.2</v>
      </c>
      <c r="I70" s="86">
        <v>0</v>
      </c>
      <c r="J70" s="86">
        <v>0</v>
      </c>
      <c r="K70" s="86">
        <v>0</v>
      </c>
      <c r="L70" s="86">
        <f t="shared" si="15"/>
        <v>0</v>
      </c>
      <c r="M70" s="204">
        <v>0.7</v>
      </c>
      <c r="N70" s="199">
        <v>23843.97</v>
      </c>
      <c r="O70" s="199">
        <f t="shared" si="18"/>
        <v>16.690778999999999</v>
      </c>
      <c r="P70" s="281">
        <f t="shared" si="16"/>
        <v>16.690778999999999</v>
      </c>
      <c r="Q70" s="281" t="s">
        <v>255</v>
      </c>
      <c r="R70" s="282">
        <v>16.690999999999999</v>
      </c>
      <c r="S70" s="199">
        <f t="shared" si="19"/>
        <v>-2.2099999999980469E-4</v>
      </c>
      <c r="T70" s="281">
        <v>0</v>
      </c>
    </row>
    <row r="71" spans="1:20" s="280" customFormat="1" ht="90" x14ac:dyDescent="0.25">
      <c r="A71" s="281">
        <f t="shared" si="2"/>
        <v>62</v>
      </c>
      <c r="B71" s="281" t="s">
        <v>492</v>
      </c>
      <c r="C71" s="200">
        <v>45071</v>
      </c>
      <c r="D71" s="281" t="s">
        <v>495</v>
      </c>
      <c r="E71" s="249" t="s">
        <v>496</v>
      </c>
      <c r="F71" s="281"/>
      <c r="G71" s="281" t="s">
        <v>304</v>
      </c>
      <c r="H71" s="281" t="str">
        <f t="shared" si="17"/>
        <v>г.Горячий Ключ, ул.Ручейная, д.2В</v>
      </c>
      <c r="I71" s="86">
        <v>0</v>
      </c>
      <c r="J71" s="86">
        <v>0</v>
      </c>
      <c r="K71" s="86">
        <v>0</v>
      </c>
      <c r="L71" s="86">
        <f t="shared" si="15"/>
        <v>0</v>
      </c>
      <c r="M71" s="204">
        <v>0.7</v>
      </c>
      <c r="N71" s="199">
        <v>23843.97</v>
      </c>
      <c r="O71" s="199">
        <f t="shared" si="18"/>
        <v>16.690778999999999</v>
      </c>
      <c r="P71" s="281">
        <f t="shared" si="16"/>
        <v>16.690778999999999</v>
      </c>
      <c r="Q71" s="281" t="s">
        <v>255</v>
      </c>
      <c r="R71" s="282">
        <v>16.690999999999999</v>
      </c>
      <c r="S71" s="199">
        <f t="shared" si="19"/>
        <v>-2.2099999999980469E-4</v>
      </c>
      <c r="T71" s="281">
        <v>0</v>
      </c>
    </row>
    <row r="72" spans="1:20" s="280" customFormat="1" ht="90" x14ac:dyDescent="0.25">
      <c r="A72" s="281">
        <f t="shared" si="2"/>
        <v>63</v>
      </c>
      <c r="B72" s="281" t="s">
        <v>492</v>
      </c>
      <c r="C72" s="200">
        <v>45071</v>
      </c>
      <c r="D72" s="281" t="s">
        <v>497</v>
      </c>
      <c r="E72" s="249" t="s">
        <v>498</v>
      </c>
      <c r="F72" s="281"/>
      <c r="G72" s="281" t="s">
        <v>304</v>
      </c>
      <c r="H72" s="281" t="str">
        <f t="shared" si="17"/>
        <v>г.Горячий Ключ, ул.Ручейная, д.4</v>
      </c>
      <c r="I72" s="86">
        <v>0</v>
      </c>
      <c r="J72" s="86">
        <v>0</v>
      </c>
      <c r="K72" s="86">
        <v>0</v>
      </c>
      <c r="L72" s="86">
        <f t="shared" si="15"/>
        <v>0</v>
      </c>
      <c r="M72" s="204">
        <v>0.7</v>
      </c>
      <c r="N72" s="199">
        <v>23843.97</v>
      </c>
      <c r="O72" s="199">
        <f t="shared" si="18"/>
        <v>16.690778999999999</v>
      </c>
      <c r="P72" s="281">
        <f t="shared" si="16"/>
        <v>16.690778999999999</v>
      </c>
      <c r="Q72" s="281" t="s">
        <v>255</v>
      </c>
      <c r="R72" s="282">
        <v>16.690999999999999</v>
      </c>
      <c r="S72" s="199">
        <f t="shared" si="19"/>
        <v>-2.2099999999980469E-4</v>
      </c>
      <c r="T72" s="281">
        <v>0</v>
      </c>
    </row>
    <row r="73" spans="1:20" s="280" customFormat="1" ht="90" x14ac:dyDescent="0.25">
      <c r="A73" s="281">
        <f t="shared" si="2"/>
        <v>64</v>
      </c>
      <c r="B73" s="281" t="s">
        <v>492</v>
      </c>
      <c r="C73" s="200">
        <v>45071</v>
      </c>
      <c r="D73" s="281" t="s">
        <v>499</v>
      </c>
      <c r="E73" s="249" t="s">
        <v>500</v>
      </c>
      <c r="F73" s="281"/>
      <c r="G73" s="281" t="s">
        <v>304</v>
      </c>
      <c r="H73" s="281" t="str">
        <f t="shared" si="17"/>
        <v>г.Горячий Ключ, ул.Ручейная, д.4А</v>
      </c>
      <c r="I73" s="86">
        <v>0</v>
      </c>
      <c r="J73" s="86">
        <v>0</v>
      </c>
      <c r="K73" s="86">
        <v>0</v>
      </c>
      <c r="L73" s="86">
        <f t="shared" si="15"/>
        <v>0</v>
      </c>
      <c r="M73" s="204">
        <v>0.7</v>
      </c>
      <c r="N73" s="199">
        <v>23843.97</v>
      </c>
      <c r="O73" s="199">
        <f t="shared" si="18"/>
        <v>16.690778999999999</v>
      </c>
      <c r="P73" s="281">
        <f t="shared" si="16"/>
        <v>16.690778999999999</v>
      </c>
      <c r="Q73" s="281" t="s">
        <v>255</v>
      </c>
      <c r="R73" s="282">
        <v>16.690999999999999</v>
      </c>
      <c r="S73" s="199">
        <f t="shared" si="19"/>
        <v>-2.2099999999980469E-4</v>
      </c>
      <c r="T73" s="281">
        <v>0</v>
      </c>
    </row>
    <row r="74" spans="1:20" s="280" customFormat="1" ht="90" x14ac:dyDescent="0.25">
      <c r="A74" s="281">
        <f t="shared" si="2"/>
        <v>65</v>
      </c>
      <c r="B74" s="281" t="s">
        <v>501</v>
      </c>
      <c r="C74" s="200">
        <v>45071</v>
      </c>
      <c r="D74" s="281" t="s">
        <v>502</v>
      </c>
      <c r="E74" s="249" t="s">
        <v>503</v>
      </c>
      <c r="F74" s="281"/>
      <c r="G74" s="281" t="s">
        <v>304</v>
      </c>
      <c r="H74" s="281" t="str">
        <f t="shared" si="17"/>
        <v>ст.Бакинская, ул.Ленина, д.49</v>
      </c>
      <c r="I74" s="86">
        <v>0</v>
      </c>
      <c r="J74" s="86">
        <v>0</v>
      </c>
      <c r="K74" s="86">
        <v>0</v>
      </c>
      <c r="L74" s="86">
        <f t="shared" si="15"/>
        <v>0</v>
      </c>
      <c r="M74" s="204">
        <v>0.7</v>
      </c>
      <c r="N74" s="199">
        <v>23843.97</v>
      </c>
      <c r="O74" s="199">
        <f t="shared" si="18"/>
        <v>16.690778999999999</v>
      </c>
      <c r="P74" s="281">
        <f t="shared" si="16"/>
        <v>16.690778999999999</v>
      </c>
      <c r="Q74" s="281" t="s">
        <v>255</v>
      </c>
      <c r="R74" s="282">
        <v>16.690999999999999</v>
      </c>
      <c r="S74" s="199">
        <f t="shared" si="19"/>
        <v>-2.2099999999980469E-4</v>
      </c>
      <c r="T74" s="281">
        <v>0</v>
      </c>
    </row>
    <row r="75" spans="1:20" s="280" customFormat="1" ht="90" x14ac:dyDescent="0.25">
      <c r="A75" s="281">
        <f t="shared" si="2"/>
        <v>66</v>
      </c>
      <c r="B75" s="281" t="s">
        <v>504</v>
      </c>
      <c r="C75" s="200">
        <v>45072</v>
      </c>
      <c r="D75" s="281" t="s">
        <v>505</v>
      </c>
      <c r="E75" s="249" t="s">
        <v>506</v>
      </c>
      <c r="F75" s="281"/>
      <c r="G75" s="281" t="s">
        <v>304</v>
      </c>
      <c r="H75" s="281" t="str">
        <f t="shared" si="17"/>
        <v>г.Горячий Ключ, ул.Карбышева, д.14Б</v>
      </c>
      <c r="I75" s="86">
        <v>0</v>
      </c>
      <c r="J75" s="86">
        <v>0</v>
      </c>
      <c r="K75" s="86">
        <v>0</v>
      </c>
      <c r="L75" s="86">
        <f t="shared" si="15"/>
        <v>0</v>
      </c>
      <c r="M75" s="204">
        <v>0.7</v>
      </c>
      <c r="N75" s="199">
        <v>23843.97</v>
      </c>
      <c r="O75" s="199">
        <f t="shared" si="18"/>
        <v>16.690778999999999</v>
      </c>
      <c r="P75" s="281">
        <f t="shared" si="16"/>
        <v>16.690778999999999</v>
      </c>
      <c r="Q75" s="281" t="s">
        <v>255</v>
      </c>
      <c r="R75" s="282">
        <v>16.690999999999999</v>
      </c>
      <c r="S75" s="199">
        <f t="shared" si="19"/>
        <v>-2.2099999999980469E-4</v>
      </c>
      <c r="T75" s="281">
        <v>0</v>
      </c>
    </row>
    <row r="76" spans="1:20" s="280" customFormat="1" ht="90" x14ac:dyDescent="0.25">
      <c r="A76" s="281">
        <f t="shared" si="2"/>
        <v>67</v>
      </c>
      <c r="B76" s="281" t="s">
        <v>507</v>
      </c>
      <c r="C76" s="200">
        <v>45072</v>
      </c>
      <c r="D76" s="281" t="s">
        <v>508</v>
      </c>
      <c r="E76" s="249" t="s">
        <v>509</v>
      </c>
      <c r="F76" s="281"/>
      <c r="G76" s="281" t="s">
        <v>304</v>
      </c>
      <c r="H76" s="281" t="str">
        <f t="shared" si="17"/>
        <v>ст.Кутаисская, ул.Приречная, д.5</v>
      </c>
      <c r="I76" s="86">
        <v>0</v>
      </c>
      <c r="J76" s="86">
        <v>0</v>
      </c>
      <c r="K76" s="86">
        <v>0</v>
      </c>
      <c r="L76" s="86">
        <f t="shared" si="15"/>
        <v>0</v>
      </c>
      <c r="M76" s="204">
        <v>0.7</v>
      </c>
      <c r="N76" s="199">
        <v>23843.97</v>
      </c>
      <c r="O76" s="199">
        <f t="shared" si="18"/>
        <v>16.690778999999999</v>
      </c>
      <c r="P76" s="281">
        <f t="shared" si="16"/>
        <v>16.690778999999999</v>
      </c>
      <c r="Q76" s="281" t="s">
        <v>255</v>
      </c>
      <c r="R76" s="282">
        <v>16.690999999999999</v>
      </c>
      <c r="S76" s="199">
        <f t="shared" si="19"/>
        <v>-2.2099999999980469E-4</v>
      </c>
      <c r="T76" s="281">
        <v>0</v>
      </c>
    </row>
    <row r="77" spans="1:20" ht="90" x14ac:dyDescent="0.25">
      <c r="A77" s="281">
        <f t="shared" si="2"/>
        <v>68</v>
      </c>
      <c r="B77" s="248" t="s">
        <v>412</v>
      </c>
      <c r="C77" s="200">
        <v>45075</v>
      </c>
      <c r="D77" s="248" t="s">
        <v>413</v>
      </c>
      <c r="E77" s="249" t="s">
        <v>414</v>
      </c>
      <c r="F77" s="248"/>
      <c r="G77" s="248" t="s">
        <v>304</v>
      </c>
      <c r="H77" s="248" t="str">
        <f t="shared" si="17"/>
        <v>ст.Саратовская, ул.Бакинская, д.3Б</v>
      </c>
      <c r="I77" s="86">
        <v>0</v>
      </c>
      <c r="J77" s="86">
        <v>0</v>
      </c>
      <c r="K77" s="86">
        <v>0</v>
      </c>
      <c r="L77" s="86">
        <f t="shared" ref="L77" si="25">I77*K77</f>
        <v>0</v>
      </c>
      <c r="M77" s="204">
        <v>1.5</v>
      </c>
      <c r="N77" s="199">
        <v>23843.97</v>
      </c>
      <c r="O77" s="199">
        <f t="shared" si="18"/>
        <v>35.765955000000005</v>
      </c>
      <c r="P77" s="248">
        <f t="shared" ref="P77" si="26">L77+O77</f>
        <v>35.765955000000005</v>
      </c>
      <c r="Q77" s="248" t="s">
        <v>255</v>
      </c>
      <c r="R77" s="282">
        <v>35.765999999999998</v>
      </c>
      <c r="S77" s="199">
        <f t="shared" si="19"/>
        <v>-4.4999999992967332E-5</v>
      </c>
      <c r="T77" s="248">
        <v>0</v>
      </c>
    </row>
    <row r="78" spans="1:20" s="280" customFormat="1" ht="90" x14ac:dyDescent="0.25">
      <c r="A78" s="281">
        <f t="shared" si="2"/>
        <v>69</v>
      </c>
      <c r="B78" s="281" t="s">
        <v>510</v>
      </c>
      <c r="C78" s="200">
        <v>45076</v>
      </c>
      <c r="D78" s="281" t="s">
        <v>511</v>
      </c>
      <c r="E78" s="249" t="s">
        <v>512</v>
      </c>
      <c r="F78" s="281"/>
      <c r="G78" s="281" t="s">
        <v>304</v>
      </c>
      <c r="H78" s="281" t="str">
        <f t="shared" ref="H78:H115" si="27">D78</f>
        <v>п.Первомайский, ул.СНТ Бриз</v>
      </c>
      <c r="I78" s="86">
        <v>0</v>
      </c>
      <c r="J78" s="86">
        <v>0</v>
      </c>
      <c r="K78" s="86">
        <v>0</v>
      </c>
      <c r="L78" s="86">
        <f t="shared" ref="L78:L115" si="28">I78*K78</f>
        <v>0</v>
      </c>
      <c r="M78" s="204">
        <v>0.7</v>
      </c>
      <c r="N78" s="199">
        <v>23843.97</v>
      </c>
      <c r="O78" s="199">
        <f t="shared" ref="O78:O115" si="29">M78*N78/1000</f>
        <v>16.690778999999999</v>
      </c>
      <c r="P78" s="281">
        <f t="shared" ref="P78:P115" si="30">L78+O78</f>
        <v>16.690778999999999</v>
      </c>
      <c r="Q78" s="281" t="s">
        <v>255</v>
      </c>
      <c r="R78" s="282">
        <v>16.690999999999999</v>
      </c>
      <c r="S78" s="199">
        <f t="shared" ref="S78:S115" si="31">O78-R78</f>
        <v>-2.2099999999980469E-4</v>
      </c>
      <c r="T78" s="281">
        <v>0</v>
      </c>
    </row>
    <row r="79" spans="1:20" s="280" customFormat="1" ht="90" x14ac:dyDescent="0.25">
      <c r="A79" s="281">
        <f t="shared" ref="A79:A142" si="32">A78+1</f>
        <v>70</v>
      </c>
      <c r="B79" s="281" t="s">
        <v>513</v>
      </c>
      <c r="C79" s="200">
        <v>45076</v>
      </c>
      <c r="D79" s="281" t="s">
        <v>514</v>
      </c>
      <c r="E79" s="249" t="s">
        <v>515</v>
      </c>
      <c r="F79" s="281"/>
      <c r="G79" s="281" t="s">
        <v>304</v>
      </c>
      <c r="H79" s="281" t="str">
        <f t="shared" si="27"/>
        <v>ст.Саратовская, ул.Остров</v>
      </c>
      <c r="I79" s="86">
        <v>0</v>
      </c>
      <c r="J79" s="86">
        <v>0</v>
      </c>
      <c r="K79" s="86">
        <v>0</v>
      </c>
      <c r="L79" s="86">
        <f t="shared" si="28"/>
        <v>0</v>
      </c>
      <c r="M79" s="204">
        <v>0.7</v>
      </c>
      <c r="N79" s="199">
        <v>23843.97</v>
      </c>
      <c r="O79" s="199">
        <f t="shared" si="29"/>
        <v>16.690778999999999</v>
      </c>
      <c r="P79" s="281">
        <f t="shared" si="30"/>
        <v>16.690778999999999</v>
      </c>
      <c r="Q79" s="281" t="s">
        <v>255</v>
      </c>
      <c r="R79" s="282">
        <v>16.690999999999999</v>
      </c>
      <c r="S79" s="199">
        <f t="shared" si="31"/>
        <v>-2.2099999999980469E-4</v>
      </c>
      <c r="T79" s="281">
        <v>0</v>
      </c>
    </row>
    <row r="80" spans="1:20" s="280" customFormat="1" ht="90" x14ac:dyDescent="0.25">
      <c r="A80" s="281">
        <f t="shared" si="32"/>
        <v>71</v>
      </c>
      <c r="B80" s="281" t="s">
        <v>516</v>
      </c>
      <c r="C80" s="200">
        <v>45077</v>
      </c>
      <c r="D80" s="281" t="s">
        <v>517</v>
      </c>
      <c r="E80" s="249" t="s">
        <v>518</v>
      </c>
      <c r="F80" s="281"/>
      <c r="G80" s="281" t="s">
        <v>304</v>
      </c>
      <c r="H80" s="281" t="str">
        <f t="shared" si="27"/>
        <v>ст.Бакинская, ул.Партизанская, д.47Б</v>
      </c>
      <c r="I80" s="86">
        <v>0</v>
      </c>
      <c r="J80" s="86">
        <v>0</v>
      </c>
      <c r="K80" s="86">
        <v>0</v>
      </c>
      <c r="L80" s="86">
        <f t="shared" si="28"/>
        <v>0</v>
      </c>
      <c r="M80" s="204">
        <v>0.7</v>
      </c>
      <c r="N80" s="199">
        <v>23843.97</v>
      </c>
      <c r="O80" s="199">
        <f t="shared" si="29"/>
        <v>16.690778999999999</v>
      </c>
      <c r="P80" s="281">
        <f t="shared" si="30"/>
        <v>16.690778999999999</v>
      </c>
      <c r="Q80" s="281" t="s">
        <v>255</v>
      </c>
      <c r="R80" s="282">
        <v>16.690999999999999</v>
      </c>
      <c r="S80" s="199">
        <f t="shared" si="31"/>
        <v>-2.2099999999980469E-4</v>
      </c>
      <c r="T80" s="281">
        <v>0</v>
      </c>
    </row>
    <row r="81" spans="1:20" s="280" customFormat="1" ht="90" x14ac:dyDescent="0.25">
      <c r="A81" s="281">
        <f t="shared" si="32"/>
        <v>72</v>
      </c>
      <c r="B81" s="281" t="s">
        <v>519</v>
      </c>
      <c r="C81" s="200">
        <v>45077</v>
      </c>
      <c r="D81" s="281" t="s">
        <v>520</v>
      </c>
      <c r="E81" s="249" t="s">
        <v>521</v>
      </c>
      <c r="F81" s="281"/>
      <c r="G81" s="281" t="s">
        <v>304</v>
      </c>
      <c r="H81" s="281" t="str">
        <f t="shared" si="27"/>
        <v>ст.Бакинская, ул.Партизанская, д.47А</v>
      </c>
      <c r="I81" s="86">
        <v>0</v>
      </c>
      <c r="J81" s="86">
        <v>0</v>
      </c>
      <c r="K81" s="86">
        <v>0</v>
      </c>
      <c r="L81" s="86">
        <f t="shared" si="28"/>
        <v>0</v>
      </c>
      <c r="M81" s="204">
        <v>0.7</v>
      </c>
      <c r="N81" s="199">
        <v>23843.97</v>
      </c>
      <c r="O81" s="199">
        <f t="shared" si="29"/>
        <v>16.690778999999999</v>
      </c>
      <c r="P81" s="281">
        <f t="shared" si="30"/>
        <v>16.690778999999999</v>
      </c>
      <c r="Q81" s="281" t="s">
        <v>255</v>
      </c>
      <c r="R81" s="282">
        <v>16.690999999999999</v>
      </c>
      <c r="S81" s="199">
        <f t="shared" si="31"/>
        <v>-2.2099999999980469E-4</v>
      </c>
      <c r="T81" s="281">
        <v>0</v>
      </c>
    </row>
    <row r="82" spans="1:20" s="280" customFormat="1" ht="90" x14ac:dyDescent="0.25">
      <c r="A82" s="281">
        <f t="shared" si="32"/>
        <v>73</v>
      </c>
      <c r="B82" s="281" t="s">
        <v>522</v>
      </c>
      <c r="C82" s="200">
        <v>45078</v>
      </c>
      <c r="D82" s="281" t="s">
        <v>523</v>
      </c>
      <c r="E82" s="249" t="s">
        <v>524</v>
      </c>
      <c r="F82" s="281"/>
      <c r="G82" s="281" t="s">
        <v>304</v>
      </c>
      <c r="H82" s="281" t="str">
        <f t="shared" si="27"/>
        <v>г.Горячий Ключ, ул.Калинина, д.36</v>
      </c>
      <c r="I82" s="86">
        <v>0</v>
      </c>
      <c r="J82" s="86">
        <v>0</v>
      </c>
      <c r="K82" s="86">
        <v>0</v>
      </c>
      <c r="L82" s="86">
        <f t="shared" si="28"/>
        <v>0</v>
      </c>
      <c r="M82" s="204">
        <v>0.7</v>
      </c>
      <c r="N82" s="199">
        <v>23843.97</v>
      </c>
      <c r="O82" s="199">
        <f t="shared" si="29"/>
        <v>16.690778999999999</v>
      </c>
      <c r="P82" s="281">
        <f t="shared" si="30"/>
        <v>16.690778999999999</v>
      </c>
      <c r="Q82" s="281" t="s">
        <v>255</v>
      </c>
      <c r="R82" s="282">
        <v>16.690999999999999</v>
      </c>
      <c r="S82" s="199">
        <f t="shared" si="31"/>
        <v>-2.2099999999980469E-4</v>
      </c>
      <c r="T82" s="281">
        <v>0</v>
      </c>
    </row>
    <row r="83" spans="1:20" s="280" customFormat="1" ht="90" x14ac:dyDescent="0.25">
      <c r="A83" s="281">
        <f t="shared" si="32"/>
        <v>74</v>
      </c>
      <c r="B83" s="281" t="s">
        <v>525</v>
      </c>
      <c r="C83" s="200">
        <v>45078</v>
      </c>
      <c r="D83" s="281" t="s">
        <v>526</v>
      </c>
      <c r="E83" s="249" t="s">
        <v>527</v>
      </c>
      <c r="F83" s="281"/>
      <c r="G83" s="281" t="s">
        <v>304</v>
      </c>
      <c r="H83" s="281" t="str">
        <f t="shared" si="27"/>
        <v>г.Горячий Ключ, ул.Репина, 21</v>
      </c>
      <c r="I83" s="86">
        <v>0</v>
      </c>
      <c r="J83" s="86">
        <v>0</v>
      </c>
      <c r="K83" s="86">
        <v>0</v>
      </c>
      <c r="L83" s="86">
        <f t="shared" si="28"/>
        <v>0</v>
      </c>
      <c r="M83" s="204">
        <v>0.7</v>
      </c>
      <c r="N83" s="199">
        <v>23843.97</v>
      </c>
      <c r="O83" s="199">
        <f t="shared" si="29"/>
        <v>16.690778999999999</v>
      </c>
      <c r="P83" s="281">
        <f t="shared" si="30"/>
        <v>16.690778999999999</v>
      </c>
      <c r="Q83" s="281" t="s">
        <v>255</v>
      </c>
      <c r="R83" s="282">
        <v>16.690999999999999</v>
      </c>
      <c r="S83" s="199">
        <f t="shared" si="31"/>
        <v>-2.2099999999980469E-4</v>
      </c>
      <c r="T83" s="281">
        <v>0</v>
      </c>
    </row>
    <row r="84" spans="1:20" s="280" customFormat="1" ht="90" x14ac:dyDescent="0.25">
      <c r="A84" s="281">
        <f t="shared" si="32"/>
        <v>75</v>
      </c>
      <c r="B84" s="281" t="s">
        <v>528</v>
      </c>
      <c r="C84" s="200">
        <v>45078</v>
      </c>
      <c r="D84" s="281" t="s">
        <v>529</v>
      </c>
      <c r="E84" s="249" t="s">
        <v>527</v>
      </c>
      <c r="F84" s="281"/>
      <c r="G84" s="281" t="s">
        <v>304</v>
      </c>
      <c r="H84" s="281" t="str">
        <f t="shared" si="27"/>
        <v>г.Горячий Ключ, ул.Урусова, 62</v>
      </c>
      <c r="I84" s="86">
        <v>0</v>
      </c>
      <c r="J84" s="86">
        <v>0</v>
      </c>
      <c r="K84" s="86">
        <v>0</v>
      </c>
      <c r="L84" s="86">
        <f t="shared" si="28"/>
        <v>0</v>
      </c>
      <c r="M84" s="204">
        <v>0.7</v>
      </c>
      <c r="N84" s="199">
        <v>23843.97</v>
      </c>
      <c r="O84" s="199">
        <f t="shared" si="29"/>
        <v>16.690778999999999</v>
      </c>
      <c r="P84" s="281">
        <f t="shared" si="30"/>
        <v>16.690778999999999</v>
      </c>
      <c r="Q84" s="281" t="s">
        <v>255</v>
      </c>
      <c r="R84" s="282">
        <v>16.690999999999999</v>
      </c>
      <c r="S84" s="199">
        <f t="shared" si="31"/>
        <v>-2.2099999999980469E-4</v>
      </c>
      <c r="T84" s="281">
        <v>0</v>
      </c>
    </row>
    <row r="85" spans="1:20" s="280" customFormat="1" ht="90" x14ac:dyDescent="0.25">
      <c r="A85" s="281">
        <f t="shared" si="32"/>
        <v>76</v>
      </c>
      <c r="B85" s="281" t="s">
        <v>530</v>
      </c>
      <c r="C85" s="200">
        <v>45078</v>
      </c>
      <c r="D85" s="281" t="s">
        <v>531</v>
      </c>
      <c r="E85" s="249" t="s">
        <v>527</v>
      </c>
      <c r="F85" s="281"/>
      <c r="G85" s="281" t="s">
        <v>304</v>
      </c>
      <c r="H85" s="281" t="str">
        <f t="shared" si="27"/>
        <v>г.Горячий Ключ, ул.Комсомольская, 23Б</v>
      </c>
      <c r="I85" s="86">
        <v>0</v>
      </c>
      <c r="J85" s="86">
        <v>0</v>
      </c>
      <c r="K85" s="86">
        <v>0</v>
      </c>
      <c r="L85" s="86">
        <f t="shared" si="28"/>
        <v>0</v>
      </c>
      <c r="M85" s="204">
        <v>0.7</v>
      </c>
      <c r="N85" s="199">
        <v>23843.97</v>
      </c>
      <c r="O85" s="199">
        <f t="shared" si="29"/>
        <v>16.690778999999999</v>
      </c>
      <c r="P85" s="281">
        <f t="shared" si="30"/>
        <v>16.690778999999999</v>
      </c>
      <c r="Q85" s="281" t="s">
        <v>255</v>
      </c>
      <c r="R85" s="282">
        <v>16.690999999999999</v>
      </c>
      <c r="S85" s="199">
        <f t="shared" si="31"/>
        <v>-2.2099999999980469E-4</v>
      </c>
      <c r="T85" s="281">
        <v>0</v>
      </c>
    </row>
    <row r="86" spans="1:20" s="280" customFormat="1" ht="90" x14ac:dyDescent="0.25">
      <c r="A86" s="281">
        <f t="shared" si="32"/>
        <v>77</v>
      </c>
      <c r="B86" s="281" t="s">
        <v>532</v>
      </c>
      <c r="C86" s="200">
        <v>45079</v>
      </c>
      <c r="D86" s="281" t="s">
        <v>533</v>
      </c>
      <c r="E86" s="249" t="s">
        <v>534</v>
      </c>
      <c r="F86" s="281"/>
      <c r="G86" s="281" t="s">
        <v>304</v>
      </c>
      <c r="H86" s="281" t="str">
        <f t="shared" si="27"/>
        <v>г.Горячий Ключ, ул.Луговая, д.2А</v>
      </c>
      <c r="I86" s="86">
        <v>0</v>
      </c>
      <c r="J86" s="86">
        <v>0</v>
      </c>
      <c r="K86" s="86">
        <v>0</v>
      </c>
      <c r="L86" s="86">
        <f t="shared" si="28"/>
        <v>0</v>
      </c>
      <c r="M86" s="204">
        <v>0.7</v>
      </c>
      <c r="N86" s="199">
        <v>23843.97</v>
      </c>
      <c r="O86" s="199">
        <f t="shared" si="29"/>
        <v>16.690778999999999</v>
      </c>
      <c r="P86" s="281">
        <f t="shared" si="30"/>
        <v>16.690778999999999</v>
      </c>
      <c r="Q86" s="281" t="s">
        <v>255</v>
      </c>
      <c r="R86" s="282">
        <v>16.690999999999999</v>
      </c>
      <c r="S86" s="199">
        <f t="shared" si="31"/>
        <v>-2.2099999999980469E-4</v>
      </c>
      <c r="T86" s="281">
        <v>0</v>
      </c>
    </row>
    <row r="87" spans="1:20" s="280" customFormat="1" ht="90" x14ac:dyDescent="0.25">
      <c r="A87" s="281">
        <f t="shared" si="32"/>
        <v>78</v>
      </c>
      <c r="B87" s="281" t="s">
        <v>535</v>
      </c>
      <c r="C87" s="200">
        <v>45082</v>
      </c>
      <c r="D87" s="281" t="s">
        <v>536</v>
      </c>
      <c r="E87" s="249" t="s">
        <v>537</v>
      </c>
      <c r="F87" s="281"/>
      <c r="G87" s="281" t="s">
        <v>304</v>
      </c>
      <c r="H87" s="281" t="str">
        <f t="shared" si="27"/>
        <v>г.Горячий Ключ, ул.Л.Чайкиной, д.41</v>
      </c>
      <c r="I87" s="86">
        <v>0</v>
      </c>
      <c r="J87" s="86">
        <v>0</v>
      </c>
      <c r="K87" s="86">
        <v>0</v>
      </c>
      <c r="L87" s="86">
        <f t="shared" si="28"/>
        <v>0</v>
      </c>
      <c r="M87" s="204">
        <v>0.7</v>
      </c>
      <c r="N87" s="199">
        <v>23843.97</v>
      </c>
      <c r="O87" s="199">
        <f t="shared" si="29"/>
        <v>16.690778999999999</v>
      </c>
      <c r="P87" s="281">
        <f t="shared" si="30"/>
        <v>16.690778999999999</v>
      </c>
      <c r="Q87" s="281" t="s">
        <v>255</v>
      </c>
      <c r="R87" s="282">
        <v>16.690999999999999</v>
      </c>
      <c r="S87" s="199">
        <f t="shared" si="31"/>
        <v>-2.2099999999980469E-4</v>
      </c>
      <c r="T87" s="281">
        <v>0</v>
      </c>
    </row>
    <row r="88" spans="1:20" s="280" customFormat="1" ht="90" x14ac:dyDescent="0.25">
      <c r="A88" s="281">
        <f t="shared" si="32"/>
        <v>79</v>
      </c>
      <c r="B88" s="281" t="s">
        <v>538</v>
      </c>
      <c r="C88" s="200">
        <v>45082</v>
      </c>
      <c r="D88" s="281" t="s">
        <v>539</v>
      </c>
      <c r="E88" s="249" t="s">
        <v>540</v>
      </c>
      <c r="F88" s="281"/>
      <c r="G88" s="281" t="s">
        <v>304</v>
      </c>
      <c r="H88" s="281" t="str">
        <f t="shared" si="27"/>
        <v>г.Горячий Ключ, п.Кунпанова поляна, ул.Западная, д.41</v>
      </c>
      <c r="I88" s="86">
        <v>0</v>
      </c>
      <c r="J88" s="86">
        <v>0</v>
      </c>
      <c r="K88" s="86">
        <v>0</v>
      </c>
      <c r="L88" s="86">
        <f t="shared" si="28"/>
        <v>0</v>
      </c>
      <c r="M88" s="204">
        <v>0.7</v>
      </c>
      <c r="N88" s="199">
        <v>23843.97</v>
      </c>
      <c r="O88" s="199">
        <f t="shared" si="29"/>
        <v>16.690778999999999</v>
      </c>
      <c r="P88" s="281">
        <f t="shared" si="30"/>
        <v>16.690778999999999</v>
      </c>
      <c r="Q88" s="281" t="s">
        <v>255</v>
      </c>
      <c r="R88" s="282">
        <v>16.690999999999999</v>
      </c>
      <c r="S88" s="199">
        <f t="shared" si="31"/>
        <v>-2.2099999999980469E-4</v>
      </c>
      <c r="T88" s="281">
        <v>0</v>
      </c>
    </row>
    <row r="89" spans="1:20" s="280" customFormat="1" ht="90" x14ac:dyDescent="0.25">
      <c r="A89" s="281">
        <f t="shared" si="32"/>
        <v>80</v>
      </c>
      <c r="B89" s="281" t="s">
        <v>541</v>
      </c>
      <c r="C89" s="200">
        <v>45082</v>
      </c>
      <c r="D89" s="281" t="s">
        <v>542</v>
      </c>
      <c r="E89" s="249" t="s">
        <v>543</v>
      </c>
      <c r="F89" s="281"/>
      <c r="G89" s="281" t="s">
        <v>304</v>
      </c>
      <c r="H89" s="281" t="str">
        <f t="shared" si="27"/>
        <v>п.Кутаис, ул.Ленина, д.9</v>
      </c>
      <c r="I89" s="86">
        <v>0</v>
      </c>
      <c r="J89" s="86">
        <v>0</v>
      </c>
      <c r="K89" s="86">
        <v>0</v>
      </c>
      <c r="L89" s="86">
        <f t="shared" si="28"/>
        <v>0</v>
      </c>
      <c r="M89" s="204">
        <v>0.7</v>
      </c>
      <c r="N89" s="199">
        <v>23843.97</v>
      </c>
      <c r="O89" s="199">
        <f t="shared" si="29"/>
        <v>16.690778999999999</v>
      </c>
      <c r="P89" s="281">
        <f t="shared" si="30"/>
        <v>16.690778999999999</v>
      </c>
      <c r="Q89" s="281" t="s">
        <v>255</v>
      </c>
      <c r="R89" s="282">
        <v>16.690999999999999</v>
      </c>
      <c r="S89" s="199">
        <f t="shared" si="31"/>
        <v>-2.2099999999980469E-4</v>
      </c>
      <c r="T89" s="281">
        <v>0</v>
      </c>
    </row>
    <row r="90" spans="1:20" s="280" customFormat="1" ht="90" x14ac:dyDescent="0.25">
      <c r="A90" s="281">
        <f t="shared" si="32"/>
        <v>81</v>
      </c>
      <c r="B90" s="281" t="s">
        <v>544</v>
      </c>
      <c r="C90" s="200">
        <v>45083</v>
      </c>
      <c r="D90" s="281" t="s">
        <v>545</v>
      </c>
      <c r="E90" s="249" t="s">
        <v>546</v>
      </c>
      <c r="F90" s="281"/>
      <c r="G90" s="281" t="s">
        <v>304</v>
      </c>
      <c r="H90" s="281" t="str">
        <f t="shared" si="27"/>
        <v>ст.Саратовская, ул.Комсомольская, д.24Б</v>
      </c>
      <c r="I90" s="86">
        <v>0</v>
      </c>
      <c r="J90" s="86">
        <v>0</v>
      </c>
      <c r="K90" s="86">
        <v>0</v>
      </c>
      <c r="L90" s="86">
        <f t="shared" si="28"/>
        <v>0</v>
      </c>
      <c r="M90" s="204">
        <v>0.7</v>
      </c>
      <c r="N90" s="199">
        <v>23843.97</v>
      </c>
      <c r="O90" s="199">
        <f t="shared" si="29"/>
        <v>16.690778999999999</v>
      </c>
      <c r="P90" s="281">
        <f t="shared" si="30"/>
        <v>16.690778999999999</v>
      </c>
      <c r="Q90" s="281" t="s">
        <v>255</v>
      </c>
      <c r="R90" s="282">
        <v>16.690999999999999</v>
      </c>
      <c r="S90" s="199">
        <f t="shared" si="31"/>
        <v>-2.2099999999980469E-4</v>
      </c>
      <c r="T90" s="281">
        <v>0</v>
      </c>
    </row>
    <row r="91" spans="1:20" s="280" customFormat="1" ht="90" x14ac:dyDescent="0.25">
      <c r="A91" s="281">
        <f t="shared" si="32"/>
        <v>82</v>
      </c>
      <c r="B91" s="281" t="s">
        <v>544</v>
      </c>
      <c r="C91" s="200">
        <v>45083</v>
      </c>
      <c r="D91" s="281" t="s">
        <v>547</v>
      </c>
      <c r="E91" s="249" t="s">
        <v>548</v>
      </c>
      <c r="F91" s="281"/>
      <c r="G91" s="281" t="s">
        <v>304</v>
      </c>
      <c r="H91" s="281" t="str">
        <f t="shared" si="27"/>
        <v>ст.Саратовская, ул.Комсомольская, д.24В</v>
      </c>
      <c r="I91" s="86">
        <v>0</v>
      </c>
      <c r="J91" s="86">
        <v>0</v>
      </c>
      <c r="K91" s="86">
        <v>0</v>
      </c>
      <c r="L91" s="86">
        <f t="shared" si="28"/>
        <v>0</v>
      </c>
      <c r="M91" s="204">
        <v>0.7</v>
      </c>
      <c r="N91" s="199">
        <v>23843.97</v>
      </c>
      <c r="O91" s="199">
        <f t="shared" si="29"/>
        <v>16.690778999999999</v>
      </c>
      <c r="P91" s="281">
        <f t="shared" si="30"/>
        <v>16.690778999999999</v>
      </c>
      <c r="Q91" s="281" t="s">
        <v>255</v>
      </c>
      <c r="R91" s="282">
        <v>16.690999999999999</v>
      </c>
      <c r="S91" s="199">
        <f t="shared" si="31"/>
        <v>-2.2099999999980469E-4</v>
      </c>
      <c r="T91" s="281">
        <v>0</v>
      </c>
    </row>
    <row r="92" spans="1:20" s="280" customFormat="1" ht="90" x14ac:dyDescent="0.25">
      <c r="A92" s="281">
        <f t="shared" si="32"/>
        <v>83</v>
      </c>
      <c r="B92" s="281" t="s">
        <v>549</v>
      </c>
      <c r="C92" s="200">
        <v>45083</v>
      </c>
      <c r="D92" s="281" t="s">
        <v>550</v>
      </c>
      <c r="E92" s="249" t="s">
        <v>551</v>
      </c>
      <c r="F92" s="281"/>
      <c r="G92" s="281" t="s">
        <v>304</v>
      </c>
      <c r="H92" s="281" t="str">
        <f t="shared" si="27"/>
        <v>ст.Бакинская, ул.Красная, д.41А</v>
      </c>
      <c r="I92" s="86">
        <v>0</v>
      </c>
      <c r="J92" s="86">
        <v>0</v>
      </c>
      <c r="K92" s="86">
        <v>0</v>
      </c>
      <c r="L92" s="86">
        <f t="shared" si="28"/>
        <v>0</v>
      </c>
      <c r="M92" s="204">
        <v>0.7</v>
      </c>
      <c r="N92" s="199">
        <v>23843.97</v>
      </c>
      <c r="O92" s="199">
        <f t="shared" si="29"/>
        <v>16.690778999999999</v>
      </c>
      <c r="P92" s="281">
        <f t="shared" si="30"/>
        <v>16.690778999999999</v>
      </c>
      <c r="Q92" s="281" t="s">
        <v>255</v>
      </c>
      <c r="R92" s="282">
        <v>16.690999999999999</v>
      </c>
      <c r="S92" s="199">
        <f t="shared" si="31"/>
        <v>-2.2099999999980469E-4</v>
      </c>
      <c r="T92" s="281">
        <v>0</v>
      </c>
    </row>
    <row r="93" spans="1:20" s="280" customFormat="1" ht="90" x14ac:dyDescent="0.25">
      <c r="A93" s="281">
        <f t="shared" si="32"/>
        <v>84</v>
      </c>
      <c r="B93" s="281" t="s">
        <v>552</v>
      </c>
      <c r="C93" s="200">
        <v>45084</v>
      </c>
      <c r="D93" s="281" t="s">
        <v>553</v>
      </c>
      <c r="E93" s="249" t="s">
        <v>554</v>
      </c>
      <c r="F93" s="281"/>
      <c r="G93" s="281" t="s">
        <v>304</v>
      </c>
      <c r="H93" s="281" t="str">
        <f t="shared" si="27"/>
        <v>г.Горячий Ключ, ул.Ярославского, д.13А</v>
      </c>
      <c r="I93" s="86">
        <v>0</v>
      </c>
      <c r="J93" s="86">
        <v>0</v>
      </c>
      <c r="K93" s="86">
        <v>0</v>
      </c>
      <c r="L93" s="86">
        <f t="shared" si="28"/>
        <v>0</v>
      </c>
      <c r="M93" s="204">
        <v>0.7</v>
      </c>
      <c r="N93" s="199">
        <v>23843.97</v>
      </c>
      <c r="O93" s="199">
        <f t="shared" si="29"/>
        <v>16.690778999999999</v>
      </c>
      <c r="P93" s="281">
        <f t="shared" si="30"/>
        <v>16.690778999999999</v>
      </c>
      <c r="Q93" s="281" t="s">
        <v>255</v>
      </c>
      <c r="R93" s="282">
        <v>16.690999999999999</v>
      </c>
      <c r="S93" s="199">
        <f t="shared" si="31"/>
        <v>-2.2099999999980469E-4</v>
      </c>
      <c r="T93" s="281">
        <v>0</v>
      </c>
    </row>
    <row r="94" spans="1:20" s="280" customFormat="1" ht="90" x14ac:dyDescent="0.25">
      <c r="A94" s="281">
        <f t="shared" si="32"/>
        <v>85</v>
      </c>
      <c r="B94" s="281" t="s">
        <v>378</v>
      </c>
      <c r="C94" s="200">
        <v>45084</v>
      </c>
      <c r="D94" s="281" t="s">
        <v>555</v>
      </c>
      <c r="E94" s="249" t="s">
        <v>556</v>
      </c>
      <c r="F94" s="281"/>
      <c r="G94" s="281" t="s">
        <v>304</v>
      </c>
      <c r="H94" s="281" t="str">
        <f t="shared" si="27"/>
        <v>г.Горячий Ключ, ул.Закруткина,ь 89А</v>
      </c>
      <c r="I94" s="86">
        <v>0</v>
      </c>
      <c r="J94" s="86">
        <v>0</v>
      </c>
      <c r="K94" s="86">
        <v>0</v>
      </c>
      <c r="L94" s="86">
        <f t="shared" si="28"/>
        <v>0</v>
      </c>
      <c r="M94" s="204">
        <v>0.7</v>
      </c>
      <c r="N94" s="199">
        <v>23843.97</v>
      </c>
      <c r="O94" s="199">
        <f t="shared" si="29"/>
        <v>16.690778999999999</v>
      </c>
      <c r="P94" s="281">
        <f t="shared" si="30"/>
        <v>16.690778999999999</v>
      </c>
      <c r="Q94" s="281" t="s">
        <v>255</v>
      </c>
      <c r="R94" s="282">
        <v>16.690999999999999</v>
      </c>
      <c r="S94" s="199">
        <f t="shared" si="31"/>
        <v>-2.2099999999980469E-4</v>
      </c>
      <c r="T94" s="281">
        <v>0</v>
      </c>
    </row>
    <row r="95" spans="1:20" s="280" customFormat="1" ht="90" x14ac:dyDescent="0.25">
      <c r="A95" s="281">
        <f t="shared" si="32"/>
        <v>86</v>
      </c>
      <c r="B95" s="281" t="s">
        <v>320</v>
      </c>
      <c r="C95" s="200">
        <v>45086</v>
      </c>
      <c r="D95" s="281" t="s">
        <v>557</v>
      </c>
      <c r="E95" s="249" t="s">
        <v>558</v>
      </c>
      <c r="F95" s="281"/>
      <c r="G95" s="281" t="s">
        <v>304</v>
      </c>
      <c r="H95" s="281" t="str">
        <f t="shared" si="27"/>
        <v>ст.Бакинская, ул.Овражная, д.10Б</v>
      </c>
      <c r="I95" s="86">
        <v>0</v>
      </c>
      <c r="J95" s="86">
        <v>0</v>
      </c>
      <c r="K95" s="86">
        <v>0</v>
      </c>
      <c r="L95" s="86">
        <f t="shared" si="28"/>
        <v>0</v>
      </c>
      <c r="M95" s="204">
        <v>0.7</v>
      </c>
      <c r="N95" s="199">
        <v>23843.97</v>
      </c>
      <c r="O95" s="199">
        <f t="shared" si="29"/>
        <v>16.690778999999999</v>
      </c>
      <c r="P95" s="281">
        <f t="shared" si="30"/>
        <v>16.690778999999999</v>
      </c>
      <c r="Q95" s="281" t="s">
        <v>255</v>
      </c>
      <c r="R95" s="282">
        <v>16.690999999999999</v>
      </c>
      <c r="S95" s="199">
        <f t="shared" si="31"/>
        <v>-2.2099999999980469E-4</v>
      </c>
      <c r="T95" s="281">
        <v>0</v>
      </c>
    </row>
    <row r="96" spans="1:20" s="280" customFormat="1" ht="90" x14ac:dyDescent="0.25">
      <c r="A96" s="281">
        <f t="shared" si="32"/>
        <v>87</v>
      </c>
      <c r="B96" s="281" t="s">
        <v>559</v>
      </c>
      <c r="C96" s="200">
        <v>45086</v>
      </c>
      <c r="D96" s="281" t="s">
        <v>560</v>
      </c>
      <c r="E96" s="249" t="s">
        <v>561</v>
      </c>
      <c r="F96" s="281"/>
      <c r="G96" s="281" t="s">
        <v>304</v>
      </c>
      <c r="H96" s="281" t="str">
        <f t="shared" si="27"/>
        <v>г.Горячий Ключ, ул.Титова, д.19А</v>
      </c>
      <c r="I96" s="86">
        <v>0</v>
      </c>
      <c r="J96" s="86">
        <v>0</v>
      </c>
      <c r="K96" s="86">
        <v>0</v>
      </c>
      <c r="L96" s="86">
        <f t="shared" si="28"/>
        <v>0</v>
      </c>
      <c r="M96" s="204">
        <v>0.7</v>
      </c>
      <c r="N96" s="199">
        <v>23843.97</v>
      </c>
      <c r="O96" s="199">
        <f t="shared" si="29"/>
        <v>16.690778999999999</v>
      </c>
      <c r="P96" s="281">
        <f t="shared" si="30"/>
        <v>16.690778999999999</v>
      </c>
      <c r="Q96" s="281" t="s">
        <v>255</v>
      </c>
      <c r="R96" s="282">
        <v>16.690999999999999</v>
      </c>
      <c r="S96" s="199">
        <f t="shared" si="31"/>
        <v>-2.2099999999980469E-4</v>
      </c>
      <c r="T96" s="281">
        <v>0</v>
      </c>
    </row>
    <row r="97" spans="1:20" s="280" customFormat="1" ht="90" x14ac:dyDescent="0.25">
      <c r="A97" s="281">
        <f t="shared" si="32"/>
        <v>88</v>
      </c>
      <c r="B97" s="281" t="s">
        <v>562</v>
      </c>
      <c r="C97" s="200">
        <v>45086</v>
      </c>
      <c r="D97" s="281" t="s">
        <v>563</v>
      </c>
      <c r="E97" s="249" t="s">
        <v>564</v>
      </c>
      <c r="F97" s="281"/>
      <c r="G97" s="281" t="s">
        <v>304</v>
      </c>
      <c r="H97" s="281" t="str">
        <f t="shared" si="27"/>
        <v>ст.Саратовская, ул.Новая, д.3</v>
      </c>
      <c r="I97" s="86">
        <v>0</v>
      </c>
      <c r="J97" s="86">
        <v>0</v>
      </c>
      <c r="K97" s="86">
        <v>0</v>
      </c>
      <c r="L97" s="86">
        <f t="shared" si="28"/>
        <v>0</v>
      </c>
      <c r="M97" s="204">
        <v>0.7</v>
      </c>
      <c r="N97" s="199">
        <v>23843.97</v>
      </c>
      <c r="O97" s="199">
        <f t="shared" si="29"/>
        <v>16.690778999999999</v>
      </c>
      <c r="P97" s="281">
        <f t="shared" si="30"/>
        <v>16.690778999999999</v>
      </c>
      <c r="Q97" s="281" t="s">
        <v>255</v>
      </c>
      <c r="R97" s="282">
        <v>16.690999999999999</v>
      </c>
      <c r="S97" s="199">
        <f t="shared" si="31"/>
        <v>-2.2099999999980469E-4</v>
      </c>
      <c r="T97" s="281">
        <v>0</v>
      </c>
    </row>
    <row r="98" spans="1:20" s="280" customFormat="1" ht="90" x14ac:dyDescent="0.25">
      <c r="A98" s="281">
        <f t="shared" si="32"/>
        <v>89</v>
      </c>
      <c r="B98" s="281" t="s">
        <v>565</v>
      </c>
      <c r="C98" s="200">
        <v>45090</v>
      </c>
      <c r="D98" s="281" t="s">
        <v>566</v>
      </c>
      <c r="E98" s="249" t="s">
        <v>567</v>
      </c>
      <c r="F98" s="281"/>
      <c r="G98" s="281" t="s">
        <v>304</v>
      </c>
      <c r="H98" s="281" t="str">
        <f t="shared" si="27"/>
        <v>г.Горячий Ключ, ул.Ленина, д.252</v>
      </c>
      <c r="I98" s="86">
        <v>0</v>
      </c>
      <c r="J98" s="86">
        <v>0</v>
      </c>
      <c r="K98" s="86">
        <v>0</v>
      </c>
      <c r="L98" s="86">
        <f t="shared" si="28"/>
        <v>0</v>
      </c>
      <c r="M98" s="204">
        <v>0.7</v>
      </c>
      <c r="N98" s="199">
        <v>23843.97</v>
      </c>
      <c r="O98" s="199">
        <f t="shared" si="29"/>
        <v>16.690778999999999</v>
      </c>
      <c r="P98" s="281">
        <f t="shared" si="30"/>
        <v>16.690778999999999</v>
      </c>
      <c r="Q98" s="281" t="s">
        <v>255</v>
      </c>
      <c r="R98" s="282">
        <v>0</v>
      </c>
      <c r="S98" s="199">
        <f t="shared" si="31"/>
        <v>16.690778999999999</v>
      </c>
      <c r="T98" s="281">
        <v>0</v>
      </c>
    </row>
    <row r="99" spans="1:20" s="280" customFormat="1" ht="90" x14ac:dyDescent="0.25">
      <c r="A99" s="281">
        <f t="shared" si="32"/>
        <v>90</v>
      </c>
      <c r="B99" s="281" t="s">
        <v>568</v>
      </c>
      <c r="C99" s="200">
        <v>45090</v>
      </c>
      <c r="D99" s="281" t="s">
        <v>569</v>
      </c>
      <c r="E99" s="249" t="s">
        <v>570</v>
      </c>
      <c r="F99" s="281"/>
      <c r="G99" s="281" t="s">
        <v>304</v>
      </c>
      <c r="H99" s="281" t="str">
        <f t="shared" si="27"/>
        <v>г.Горячий Ключ, ул.Достоевского, д.5</v>
      </c>
      <c r="I99" s="86">
        <v>0</v>
      </c>
      <c r="J99" s="86">
        <v>0</v>
      </c>
      <c r="K99" s="86">
        <v>0</v>
      </c>
      <c r="L99" s="86">
        <f t="shared" si="28"/>
        <v>0</v>
      </c>
      <c r="M99" s="204">
        <v>0.7</v>
      </c>
      <c r="N99" s="199">
        <v>23843.97</v>
      </c>
      <c r="O99" s="199">
        <f t="shared" si="29"/>
        <v>16.690778999999999</v>
      </c>
      <c r="P99" s="281">
        <f t="shared" si="30"/>
        <v>16.690778999999999</v>
      </c>
      <c r="Q99" s="281" t="s">
        <v>255</v>
      </c>
      <c r="R99" s="282">
        <v>16.690999999999999</v>
      </c>
      <c r="S99" s="199">
        <f t="shared" si="31"/>
        <v>-2.2099999999980469E-4</v>
      </c>
      <c r="T99" s="281">
        <v>0</v>
      </c>
    </row>
    <row r="100" spans="1:20" s="280" customFormat="1" ht="90" x14ac:dyDescent="0.25">
      <c r="A100" s="281">
        <f t="shared" si="32"/>
        <v>91</v>
      </c>
      <c r="B100" s="281" t="s">
        <v>571</v>
      </c>
      <c r="C100" s="200">
        <v>45090</v>
      </c>
      <c r="D100" s="281" t="s">
        <v>572</v>
      </c>
      <c r="E100" s="249" t="s">
        <v>573</v>
      </c>
      <c r="F100" s="281"/>
      <c r="G100" s="281" t="s">
        <v>304</v>
      </c>
      <c r="H100" s="281" t="str">
        <f t="shared" si="27"/>
        <v>х.Молькин, ул.Космонавтов, д.10Б</v>
      </c>
      <c r="I100" s="86">
        <v>0</v>
      </c>
      <c r="J100" s="86">
        <v>0</v>
      </c>
      <c r="K100" s="86">
        <v>0</v>
      </c>
      <c r="L100" s="86">
        <f t="shared" si="28"/>
        <v>0</v>
      </c>
      <c r="M100" s="204">
        <v>0.7</v>
      </c>
      <c r="N100" s="199">
        <v>23843.97</v>
      </c>
      <c r="O100" s="199">
        <f t="shared" si="29"/>
        <v>16.690778999999999</v>
      </c>
      <c r="P100" s="281">
        <f t="shared" si="30"/>
        <v>16.690778999999999</v>
      </c>
      <c r="Q100" s="281" t="s">
        <v>255</v>
      </c>
      <c r="R100" s="282">
        <v>16.690999999999999</v>
      </c>
      <c r="S100" s="199">
        <f t="shared" si="31"/>
        <v>-2.2099999999980469E-4</v>
      </c>
      <c r="T100" s="281">
        <v>0</v>
      </c>
    </row>
    <row r="101" spans="1:20" s="280" customFormat="1" ht="90" x14ac:dyDescent="0.25">
      <c r="A101" s="281">
        <f t="shared" si="32"/>
        <v>92</v>
      </c>
      <c r="B101" s="281" t="s">
        <v>574</v>
      </c>
      <c r="C101" s="200">
        <v>45091</v>
      </c>
      <c r="D101" s="281" t="s">
        <v>575</v>
      </c>
      <c r="E101" s="249" t="s">
        <v>576</v>
      </c>
      <c r="F101" s="281"/>
      <c r="G101" s="281" t="s">
        <v>304</v>
      </c>
      <c r="H101" s="281" t="str">
        <f t="shared" si="27"/>
        <v>г.Горячий Ключ, Кунпанова поляна, ул.Сиреневая, д.546</v>
      </c>
      <c r="I101" s="86">
        <v>0</v>
      </c>
      <c r="J101" s="86">
        <v>0</v>
      </c>
      <c r="K101" s="86">
        <v>0</v>
      </c>
      <c r="L101" s="86">
        <f t="shared" si="28"/>
        <v>0</v>
      </c>
      <c r="M101" s="204">
        <v>0.7</v>
      </c>
      <c r="N101" s="199">
        <v>23843.97</v>
      </c>
      <c r="O101" s="199">
        <f t="shared" si="29"/>
        <v>16.690778999999999</v>
      </c>
      <c r="P101" s="281">
        <f t="shared" si="30"/>
        <v>16.690778999999999</v>
      </c>
      <c r="Q101" s="281" t="s">
        <v>255</v>
      </c>
      <c r="R101" s="282">
        <v>16.690999999999999</v>
      </c>
      <c r="S101" s="199">
        <f t="shared" si="31"/>
        <v>-2.2099999999980469E-4</v>
      </c>
      <c r="T101" s="281">
        <v>0</v>
      </c>
    </row>
    <row r="102" spans="1:20" s="280" customFormat="1" ht="90" x14ac:dyDescent="0.25">
      <c r="A102" s="281">
        <f t="shared" si="32"/>
        <v>93</v>
      </c>
      <c r="B102" s="281" t="s">
        <v>577</v>
      </c>
      <c r="C102" s="200">
        <v>45096</v>
      </c>
      <c r="D102" s="281" t="s">
        <v>578</v>
      </c>
      <c r="E102" s="249" t="s">
        <v>579</v>
      </c>
      <c r="F102" s="281"/>
      <c r="G102" s="281" t="s">
        <v>304</v>
      </c>
      <c r="H102" s="281" t="str">
        <f t="shared" si="27"/>
        <v>ст.Бакинская, ул.Толстого, д.14А</v>
      </c>
      <c r="I102" s="86">
        <v>0</v>
      </c>
      <c r="J102" s="86">
        <v>0</v>
      </c>
      <c r="K102" s="86">
        <v>0</v>
      </c>
      <c r="L102" s="86">
        <f t="shared" si="28"/>
        <v>0</v>
      </c>
      <c r="M102" s="204">
        <v>0.7</v>
      </c>
      <c r="N102" s="199">
        <v>23843.97</v>
      </c>
      <c r="O102" s="199">
        <f t="shared" si="29"/>
        <v>16.690778999999999</v>
      </c>
      <c r="P102" s="281">
        <f t="shared" si="30"/>
        <v>16.690778999999999</v>
      </c>
      <c r="Q102" s="281" t="s">
        <v>255</v>
      </c>
      <c r="R102" s="282">
        <v>16.690999999999999</v>
      </c>
      <c r="S102" s="199">
        <f t="shared" si="31"/>
        <v>-2.2099999999980469E-4</v>
      </c>
      <c r="T102" s="281">
        <v>0</v>
      </c>
    </row>
    <row r="103" spans="1:20" s="280" customFormat="1" ht="90" x14ac:dyDescent="0.25">
      <c r="A103" s="281">
        <f t="shared" si="32"/>
        <v>94</v>
      </c>
      <c r="B103" s="281" t="s">
        <v>580</v>
      </c>
      <c r="C103" s="200">
        <v>45096</v>
      </c>
      <c r="D103" s="281" t="s">
        <v>581</v>
      </c>
      <c r="E103" s="249" t="s">
        <v>582</v>
      </c>
      <c r="F103" s="281"/>
      <c r="G103" s="281" t="s">
        <v>304</v>
      </c>
      <c r="H103" s="281" t="str">
        <f t="shared" si="27"/>
        <v>г.Горячий Ключ, ул.Дружбы, д.4В</v>
      </c>
      <c r="I103" s="86">
        <v>0</v>
      </c>
      <c r="J103" s="86">
        <v>0</v>
      </c>
      <c r="K103" s="86">
        <v>0</v>
      </c>
      <c r="L103" s="86">
        <f t="shared" si="28"/>
        <v>0</v>
      </c>
      <c r="M103" s="204">
        <v>0.7</v>
      </c>
      <c r="N103" s="199">
        <v>23843.97</v>
      </c>
      <c r="O103" s="199">
        <f t="shared" si="29"/>
        <v>16.690778999999999</v>
      </c>
      <c r="P103" s="281">
        <f t="shared" si="30"/>
        <v>16.690778999999999</v>
      </c>
      <c r="Q103" s="281" t="s">
        <v>255</v>
      </c>
      <c r="R103" s="282">
        <v>16.690999999999999</v>
      </c>
      <c r="S103" s="199">
        <f t="shared" si="31"/>
        <v>-2.2099999999980469E-4</v>
      </c>
      <c r="T103" s="281">
        <v>0</v>
      </c>
    </row>
    <row r="104" spans="1:20" s="280" customFormat="1" ht="90" x14ac:dyDescent="0.25">
      <c r="A104" s="281">
        <f t="shared" si="32"/>
        <v>95</v>
      </c>
      <c r="B104" s="281" t="s">
        <v>583</v>
      </c>
      <c r="C104" s="200">
        <v>45096</v>
      </c>
      <c r="D104" s="281" t="s">
        <v>584</v>
      </c>
      <c r="E104" s="249" t="s">
        <v>585</v>
      </c>
      <c r="F104" s="281"/>
      <c r="G104" s="281" t="s">
        <v>304</v>
      </c>
      <c r="H104" s="281" t="str">
        <f t="shared" si="27"/>
        <v>п.Первомайский, ул.Подгорная, д.3</v>
      </c>
      <c r="I104" s="86">
        <v>0</v>
      </c>
      <c r="J104" s="86">
        <v>0</v>
      </c>
      <c r="K104" s="86">
        <v>0</v>
      </c>
      <c r="L104" s="86">
        <f t="shared" si="28"/>
        <v>0</v>
      </c>
      <c r="M104" s="204">
        <v>0.7</v>
      </c>
      <c r="N104" s="199">
        <v>23843.97</v>
      </c>
      <c r="O104" s="199">
        <f t="shared" si="29"/>
        <v>16.690778999999999</v>
      </c>
      <c r="P104" s="281">
        <f t="shared" si="30"/>
        <v>16.690778999999999</v>
      </c>
      <c r="Q104" s="281" t="s">
        <v>255</v>
      </c>
      <c r="R104" s="282">
        <v>16.690999999999999</v>
      </c>
      <c r="S104" s="199">
        <f t="shared" si="31"/>
        <v>-2.2099999999980469E-4</v>
      </c>
      <c r="T104" s="281">
        <v>0</v>
      </c>
    </row>
    <row r="105" spans="1:20" s="280" customFormat="1" ht="90" x14ac:dyDescent="0.25">
      <c r="A105" s="281">
        <f t="shared" si="32"/>
        <v>96</v>
      </c>
      <c r="B105" s="281" t="s">
        <v>586</v>
      </c>
      <c r="C105" s="200">
        <v>45097</v>
      </c>
      <c r="D105" s="281" t="s">
        <v>587</v>
      </c>
      <c r="E105" s="249" t="s">
        <v>588</v>
      </c>
      <c r="F105" s="281"/>
      <c r="G105" s="281" t="s">
        <v>304</v>
      </c>
      <c r="H105" s="281" t="str">
        <f t="shared" si="27"/>
        <v>ст.Саратовская, ул.Российская, д.9</v>
      </c>
      <c r="I105" s="86">
        <v>0</v>
      </c>
      <c r="J105" s="86">
        <v>0</v>
      </c>
      <c r="K105" s="86">
        <v>0</v>
      </c>
      <c r="L105" s="86">
        <f t="shared" si="28"/>
        <v>0</v>
      </c>
      <c r="M105" s="204">
        <v>0.7</v>
      </c>
      <c r="N105" s="199">
        <v>23843.97</v>
      </c>
      <c r="O105" s="199">
        <f t="shared" si="29"/>
        <v>16.690778999999999</v>
      </c>
      <c r="P105" s="281">
        <f t="shared" si="30"/>
        <v>16.690778999999999</v>
      </c>
      <c r="Q105" s="281" t="s">
        <v>255</v>
      </c>
      <c r="R105" s="282">
        <v>16.690999999999999</v>
      </c>
      <c r="S105" s="199">
        <f t="shared" si="31"/>
        <v>-2.2099999999980469E-4</v>
      </c>
      <c r="T105" s="281">
        <v>0</v>
      </c>
    </row>
    <row r="106" spans="1:20" s="280" customFormat="1" ht="90" x14ac:dyDescent="0.25">
      <c r="A106" s="281">
        <f t="shared" si="32"/>
        <v>97</v>
      </c>
      <c r="B106" s="281" t="s">
        <v>589</v>
      </c>
      <c r="C106" s="200">
        <v>45098</v>
      </c>
      <c r="D106" s="281" t="s">
        <v>590</v>
      </c>
      <c r="E106" s="249" t="s">
        <v>591</v>
      </c>
      <c r="F106" s="281"/>
      <c r="G106" s="281" t="s">
        <v>304</v>
      </c>
      <c r="H106" s="281" t="str">
        <f t="shared" si="27"/>
        <v>г.Горячий Ключ, ул.Псекупская, д.41</v>
      </c>
      <c r="I106" s="86">
        <v>0</v>
      </c>
      <c r="J106" s="86">
        <v>0</v>
      </c>
      <c r="K106" s="86">
        <v>0</v>
      </c>
      <c r="L106" s="86">
        <f t="shared" si="28"/>
        <v>0</v>
      </c>
      <c r="M106" s="204">
        <v>0.7</v>
      </c>
      <c r="N106" s="199">
        <v>23843.97</v>
      </c>
      <c r="O106" s="199">
        <f t="shared" si="29"/>
        <v>16.690778999999999</v>
      </c>
      <c r="P106" s="281">
        <f t="shared" si="30"/>
        <v>16.690778999999999</v>
      </c>
      <c r="Q106" s="281" t="s">
        <v>255</v>
      </c>
      <c r="R106" s="282">
        <v>16.690999999999999</v>
      </c>
      <c r="S106" s="199">
        <f t="shared" si="31"/>
        <v>-2.2099999999980469E-4</v>
      </c>
      <c r="T106" s="281">
        <v>0</v>
      </c>
    </row>
    <row r="107" spans="1:20" s="280" customFormat="1" ht="90" x14ac:dyDescent="0.25">
      <c r="A107" s="281">
        <f t="shared" si="32"/>
        <v>98</v>
      </c>
      <c r="B107" s="281" t="s">
        <v>592</v>
      </c>
      <c r="C107" s="200">
        <v>45100</v>
      </c>
      <c r="D107" s="281" t="s">
        <v>593</v>
      </c>
      <c r="E107" s="249" t="s">
        <v>594</v>
      </c>
      <c r="F107" s="281"/>
      <c r="G107" s="281" t="s">
        <v>304</v>
      </c>
      <c r="H107" s="281" t="str">
        <f t="shared" si="27"/>
        <v>ст.Бакинская, ул.Красная, д.61А</v>
      </c>
      <c r="I107" s="86">
        <v>0</v>
      </c>
      <c r="J107" s="86">
        <v>0</v>
      </c>
      <c r="K107" s="86">
        <v>0</v>
      </c>
      <c r="L107" s="86">
        <f t="shared" si="28"/>
        <v>0</v>
      </c>
      <c r="M107" s="204">
        <v>0.7</v>
      </c>
      <c r="N107" s="199">
        <v>23843.97</v>
      </c>
      <c r="O107" s="199">
        <f t="shared" si="29"/>
        <v>16.690778999999999</v>
      </c>
      <c r="P107" s="281">
        <f t="shared" si="30"/>
        <v>16.690778999999999</v>
      </c>
      <c r="Q107" s="281" t="s">
        <v>255</v>
      </c>
      <c r="R107" s="282">
        <v>16.690999999999999</v>
      </c>
      <c r="S107" s="199">
        <f t="shared" si="31"/>
        <v>-2.2099999999980469E-4</v>
      </c>
      <c r="T107" s="281">
        <v>0</v>
      </c>
    </row>
    <row r="108" spans="1:20" s="280" customFormat="1" ht="90" x14ac:dyDescent="0.25">
      <c r="A108" s="281">
        <f t="shared" si="32"/>
        <v>99</v>
      </c>
      <c r="B108" s="281" t="s">
        <v>595</v>
      </c>
      <c r="C108" s="200">
        <v>45100</v>
      </c>
      <c r="D108" s="281" t="s">
        <v>596</v>
      </c>
      <c r="E108" s="249" t="s">
        <v>597</v>
      </c>
      <c r="F108" s="281"/>
      <c r="G108" s="281" t="s">
        <v>304</v>
      </c>
      <c r="H108" s="281" t="str">
        <f t="shared" si="27"/>
        <v>г.Горячий Ключ, ул.Калинина, д.9В</v>
      </c>
      <c r="I108" s="86">
        <v>0</v>
      </c>
      <c r="J108" s="86">
        <v>0</v>
      </c>
      <c r="K108" s="86">
        <v>0</v>
      </c>
      <c r="L108" s="86">
        <f t="shared" si="28"/>
        <v>0</v>
      </c>
      <c r="M108" s="204">
        <v>0.7</v>
      </c>
      <c r="N108" s="199">
        <v>23843.97</v>
      </c>
      <c r="O108" s="199">
        <f t="shared" si="29"/>
        <v>16.690778999999999</v>
      </c>
      <c r="P108" s="281">
        <f t="shared" si="30"/>
        <v>16.690778999999999</v>
      </c>
      <c r="Q108" s="281" t="s">
        <v>255</v>
      </c>
      <c r="R108" s="282">
        <v>16.690999999999999</v>
      </c>
      <c r="S108" s="199">
        <f t="shared" si="31"/>
        <v>-2.2099999999980469E-4</v>
      </c>
      <c r="T108" s="281">
        <v>0</v>
      </c>
    </row>
    <row r="109" spans="1:20" s="280" customFormat="1" ht="90" x14ac:dyDescent="0.25">
      <c r="A109" s="281">
        <f t="shared" si="32"/>
        <v>100</v>
      </c>
      <c r="B109" s="281" t="s">
        <v>595</v>
      </c>
      <c r="C109" s="200">
        <v>45100</v>
      </c>
      <c r="D109" s="281" t="s">
        <v>598</v>
      </c>
      <c r="E109" s="249" t="s">
        <v>599</v>
      </c>
      <c r="F109" s="281"/>
      <c r="G109" s="281" t="s">
        <v>304</v>
      </c>
      <c r="H109" s="281" t="str">
        <f t="shared" si="27"/>
        <v>г.Горячий Ключ, ул.Калинина, д.9</v>
      </c>
      <c r="I109" s="86">
        <v>0</v>
      </c>
      <c r="J109" s="86">
        <v>0</v>
      </c>
      <c r="K109" s="86">
        <v>0</v>
      </c>
      <c r="L109" s="86">
        <f t="shared" si="28"/>
        <v>0</v>
      </c>
      <c r="M109" s="204">
        <v>0.7</v>
      </c>
      <c r="N109" s="199">
        <v>23843.97</v>
      </c>
      <c r="O109" s="199">
        <f t="shared" si="29"/>
        <v>16.690778999999999</v>
      </c>
      <c r="P109" s="281">
        <f t="shared" si="30"/>
        <v>16.690778999999999</v>
      </c>
      <c r="Q109" s="281" t="s">
        <v>255</v>
      </c>
      <c r="R109" s="282">
        <v>0</v>
      </c>
      <c r="S109" s="199">
        <f t="shared" si="31"/>
        <v>16.690778999999999</v>
      </c>
      <c r="T109" s="281">
        <v>0</v>
      </c>
    </row>
    <row r="110" spans="1:20" s="280" customFormat="1" ht="90" x14ac:dyDescent="0.25">
      <c r="A110" s="281">
        <f t="shared" si="32"/>
        <v>101</v>
      </c>
      <c r="B110" s="281" t="s">
        <v>595</v>
      </c>
      <c r="C110" s="200">
        <v>45100</v>
      </c>
      <c r="D110" s="281" t="s">
        <v>600</v>
      </c>
      <c r="E110" s="249" t="s">
        <v>601</v>
      </c>
      <c r="F110" s="281"/>
      <c r="G110" s="281" t="s">
        <v>304</v>
      </c>
      <c r="H110" s="281" t="str">
        <f t="shared" si="27"/>
        <v>г.Горячий Ключ, ул.Калинина, д.9А</v>
      </c>
      <c r="I110" s="86">
        <v>0</v>
      </c>
      <c r="J110" s="86">
        <v>0</v>
      </c>
      <c r="K110" s="86">
        <v>0</v>
      </c>
      <c r="L110" s="86">
        <f t="shared" si="28"/>
        <v>0</v>
      </c>
      <c r="M110" s="204">
        <v>0.7</v>
      </c>
      <c r="N110" s="199">
        <v>23843.97</v>
      </c>
      <c r="O110" s="199">
        <f t="shared" si="29"/>
        <v>16.690778999999999</v>
      </c>
      <c r="P110" s="281">
        <f t="shared" si="30"/>
        <v>16.690778999999999</v>
      </c>
      <c r="Q110" s="281" t="s">
        <v>255</v>
      </c>
      <c r="R110" s="282">
        <v>0</v>
      </c>
      <c r="S110" s="199">
        <f t="shared" si="31"/>
        <v>16.690778999999999</v>
      </c>
      <c r="T110" s="281">
        <v>0</v>
      </c>
    </row>
    <row r="111" spans="1:20" s="280" customFormat="1" ht="90" x14ac:dyDescent="0.25">
      <c r="A111" s="281">
        <f t="shared" si="32"/>
        <v>102</v>
      </c>
      <c r="B111" s="281" t="s">
        <v>595</v>
      </c>
      <c r="C111" s="200">
        <v>45100</v>
      </c>
      <c r="D111" s="281" t="s">
        <v>602</v>
      </c>
      <c r="E111" s="249" t="s">
        <v>603</v>
      </c>
      <c r="F111" s="281"/>
      <c r="G111" s="281" t="s">
        <v>304</v>
      </c>
      <c r="H111" s="281" t="str">
        <f t="shared" si="27"/>
        <v>г.Горячий Ключ, ул.Калинина, д.9Б</v>
      </c>
      <c r="I111" s="86">
        <v>0</v>
      </c>
      <c r="J111" s="86">
        <v>0</v>
      </c>
      <c r="K111" s="86">
        <v>0</v>
      </c>
      <c r="L111" s="86">
        <f t="shared" si="28"/>
        <v>0</v>
      </c>
      <c r="M111" s="204">
        <v>0.7</v>
      </c>
      <c r="N111" s="199">
        <v>23843.97</v>
      </c>
      <c r="O111" s="199">
        <f t="shared" si="29"/>
        <v>16.690778999999999</v>
      </c>
      <c r="P111" s="281">
        <f t="shared" si="30"/>
        <v>16.690778999999999</v>
      </c>
      <c r="Q111" s="281" t="s">
        <v>255</v>
      </c>
      <c r="R111" s="282">
        <v>16.690999999999999</v>
      </c>
      <c r="S111" s="199">
        <f t="shared" si="31"/>
        <v>-2.2099999999980469E-4</v>
      </c>
      <c r="T111" s="281">
        <v>0</v>
      </c>
    </row>
    <row r="112" spans="1:20" s="280" customFormat="1" ht="90" x14ac:dyDescent="0.25">
      <c r="A112" s="281">
        <f t="shared" si="32"/>
        <v>103</v>
      </c>
      <c r="B112" s="281" t="s">
        <v>604</v>
      </c>
      <c r="C112" s="200">
        <v>45100</v>
      </c>
      <c r="D112" s="281" t="s">
        <v>605</v>
      </c>
      <c r="E112" s="249" t="s">
        <v>606</v>
      </c>
      <c r="F112" s="281"/>
      <c r="G112" s="281" t="s">
        <v>304</v>
      </c>
      <c r="H112" s="281" t="str">
        <f t="shared" si="27"/>
        <v>г.Горячий Ключ, ул.Терешкова, д.13</v>
      </c>
      <c r="I112" s="86">
        <v>0</v>
      </c>
      <c r="J112" s="86">
        <v>0</v>
      </c>
      <c r="K112" s="86">
        <v>0</v>
      </c>
      <c r="L112" s="86">
        <f t="shared" si="28"/>
        <v>0</v>
      </c>
      <c r="M112" s="204">
        <v>0.7</v>
      </c>
      <c r="N112" s="199">
        <v>23843.97</v>
      </c>
      <c r="O112" s="199">
        <f t="shared" si="29"/>
        <v>16.690778999999999</v>
      </c>
      <c r="P112" s="281">
        <f t="shared" si="30"/>
        <v>16.690778999999999</v>
      </c>
      <c r="Q112" s="281" t="s">
        <v>255</v>
      </c>
      <c r="R112" s="282">
        <v>16.690999999999999</v>
      </c>
      <c r="S112" s="199">
        <f t="shared" si="31"/>
        <v>-2.2099999999980469E-4</v>
      </c>
      <c r="T112" s="281">
        <v>0</v>
      </c>
    </row>
    <row r="113" spans="1:20" s="280" customFormat="1" ht="90" x14ac:dyDescent="0.25">
      <c r="A113" s="281">
        <f t="shared" si="32"/>
        <v>104</v>
      </c>
      <c r="B113" s="281" t="s">
        <v>607</v>
      </c>
      <c r="C113" s="200">
        <v>45104</v>
      </c>
      <c r="D113" s="281" t="s">
        <v>608</v>
      </c>
      <c r="E113" s="249" t="s">
        <v>609</v>
      </c>
      <c r="F113" s="281"/>
      <c r="G113" s="281" t="s">
        <v>304</v>
      </c>
      <c r="H113" s="281" t="str">
        <f t="shared" si="27"/>
        <v>г.Горячий Ключ, ул.Монтажная, д.13</v>
      </c>
      <c r="I113" s="86">
        <v>0</v>
      </c>
      <c r="J113" s="86">
        <v>0</v>
      </c>
      <c r="K113" s="86">
        <v>0</v>
      </c>
      <c r="L113" s="86">
        <f t="shared" si="28"/>
        <v>0</v>
      </c>
      <c r="M113" s="204">
        <v>0.7</v>
      </c>
      <c r="N113" s="199">
        <v>23843.97</v>
      </c>
      <c r="O113" s="199">
        <f t="shared" si="29"/>
        <v>16.690778999999999</v>
      </c>
      <c r="P113" s="281">
        <f t="shared" si="30"/>
        <v>16.690778999999999</v>
      </c>
      <c r="Q113" s="281" t="s">
        <v>255</v>
      </c>
      <c r="R113" s="282">
        <v>16.690999999999999</v>
      </c>
      <c r="S113" s="199">
        <f t="shared" si="31"/>
        <v>-2.2099999999980469E-4</v>
      </c>
      <c r="T113" s="281">
        <v>0</v>
      </c>
    </row>
    <row r="114" spans="1:20" s="280" customFormat="1" ht="90" x14ac:dyDescent="0.25">
      <c r="A114" s="281">
        <f t="shared" si="32"/>
        <v>105</v>
      </c>
      <c r="B114" s="281" t="s">
        <v>610</v>
      </c>
      <c r="C114" s="200">
        <v>45105</v>
      </c>
      <c r="D114" s="281" t="s">
        <v>611</v>
      </c>
      <c r="E114" s="249" t="s">
        <v>612</v>
      </c>
      <c r="F114" s="281"/>
      <c r="G114" s="281" t="s">
        <v>304</v>
      </c>
      <c r="H114" s="281" t="str">
        <f t="shared" si="27"/>
        <v>ст.Бакинская, ул.Толстого, д.7</v>
      </c>
      <c r="I114" s="86">
        <v>0</v>
      </c>
      <c r="J114" s="86">
        <v>0</v>
      </c>
      <c r="K114" s="86">
        <v>0</v>
      </c>
      <c r="L114" s="86">
        <f t="shared" si="28"/>
        <v>0</v>
      </c>
      <c r="M114" s="204">
        <v>0.7</v>
      </c>
      <c r="N114" s="199">
        <v>23843.97</v>
      </c>
      <c r="O114" s="199">
        <f t="shared" si="29"/>
        <v>16.690778999999999</v>
      </c>
      <c r="P114" s="281">
        <f t="shared" si="30"/>
        <v>16.690778999999999</v>
      </c>
      <c r="Q114" s="281" t="s">
        <v>255</v>
      </c>
      <c r="R114" s="282">
        <v>16.690999999999999</v>
      </c>
      <c r="S114" s="199">
        <f t="shared" si="31"/>
        <v>-2.2099999999980469E-4</v>
      </c>
      <c r="T114" s="281">
        <v>0</v>
      </c>
    </row>
    <row r="115" spans="1:20" s="280" customFormat="1" ht="90" x14ac:dyDescent="0.25">
      <c r="A115" s="281">
        <f t="shared" si="32"/>
        <v>106</v>
      </c>
      <c r="B115" s="281" t="s">
        <v>613</v>
      </c>
      <c r="C115" s="200">
        <v>45106</v>
      </c>
      <c r="D115" s="281" t="s">
        <v>614</v>
      </c>
      <c r="E115" s="249" t="s">
        <v>615</v>
      </c>
      <c r="F115" s="281"/>
      <c r="G115" s="281" t="s">
        <v>304</v>
      </c>
      <c r="H115" s="281" t="str">
        <f t="shared" si="27"/>
        <v>г.Горячий Ключ, ул.Центральная, д.14</v>
      </c>
      <c r="I115" s="86">
        <v>0</v>
      </c>
      <c r="J115" s="86">
        <v>0</v>
      </c>
      <c r="K115" s="86">
        <v>0</v>
      </c>
      <c r="L115" s="86">
        <f t="shared" si="28"/>
        <v>0</v>
      </c>
      <c r="M115" s="204">
        <v>0.7</v>
      </c>
      <c r="N115" s="199">
        <v>23843.97</v>
      </c>
      <c r="O115" s="199">
        <f t="shared" si="29"/>
        <v>16.690778999999999</v>
      </c>
      <c r="P115" s="281">
        <f t="shared" si="30"/>
        <v>16.690778999999999</v>
      </c>
      <c r="Q115" s="281" t="s">
        <v>255</v>
      </c>
      <c r="R115" s="282">
        <v>16.690999999999999</v>
      </c>
      <c r="S115" s="199">
        <f t="shared" si="31"/>
        <v>-2.2099999999980469E-4</v>
      </c>
      <c r="T115" s="281">
        <v>0</v>
      </c>
    </row>
    <row r="116" spans="1:20" s="280" customFormat="1" ht="90" x14ac:dyDescent="0.25">
      <c r="A116" s="281">
        <f t="shared" si="32"/>
        <v>107</v>
      </c>
      <c r="B116" s="281" t="s">
        <v>616</v>
      </c>
      <c r="C116" s="200">
        <v>45107</v>
      </c>
      <c r="D116" s="281" t="s">
        <v>617</v>
      </c>
      <c r="E116" s="249" t="s">
        <v>618</v>
      </c>
      <c r="F116" s="281"/>
      <c r="G116" s="281" t="s">
        <v>304</v>
      </c>
      <c r="H116" s="281" t="str">
        <f t="shared" ref="H116:H144" si="33">D116</f>
        <v>ст.Имеретинская, ул.Заречная, д.14</v>
      </c>
      <c r="I116" s="86">
        <v>0</v>
      </c>
      <c r="J116" s="86">
        <v>0</v>
      </c>
      <c r="K116" s="86">
        <v>0</v>
      </c>
      <c r="L116" s="86">
        <f t="shared" ref="L116:L147" si="34">I116*K116</f>
        <v>0</v>
      </c>
      <c r="M116" s="204">
        <v>0.7</v>
      </c>
      <c r="N116" s="199">
        <v>23843.97</v>
      </c>
      <c r="O116" s="199">
        <f t="shared" ref="O116:O147" si="35">M116*N116/1000</f>
        <v>16.690778999999999</v>
      </c>
      <c r="P116" s="281">
        <f t="shared" ref="P116:P147" si="36">L116+O116</f>
        <v>16.690778999999999</v>
      </c>
      <c r="Q116" s="281" t="s">
        <v>255</v>
      </c>
      <c r="R116" s="282">
        <v>16.690999999999999</v>
      </c>
      <c r="S116" s="199">
        <f t="shared" ref="S116:S147" si="37">O116-R116</f>
        <v>-2.2099999999980469E-4</v>
      </c>
      <c r="T116" s="281">
        <v>0</v>
      </c>
    </row>
    <row r="117" spans="1:20" s="284" customFormat="1" ht="90" x14ac:dyDescent="0.25">
      <c r="A117" s="285">
        <f t="shared" si="32"/>
        <v>108</v>
      </c>
      <c r="B117" s="285" t="s">
        <v>622</v>
      </c>
      <c r="C117" s="200">
        <v>45112</v>
      </c>
      <c r="D117" s="285" t="s">
        <v>623</v>
      </c>
      <c r="E117" s="249" t="s">
        <v>624</v>
      </c>
      <c r="F117" s="285"/>
      <c r="G117" s="285" t="s">
        <v>304</v>
      </c>
      <c r="H117" s="285" t="str">
        <f t="shared" si="33"/>
        <v>ст.Саратовская, ул.Парниковая</v>
      </c>
      <c r="I117" s="86">
        <v>0</v>
      </c>
      <c r="J117" s="86">
        <v>0</v>
      </c>
      <c r="K117" s="86">
        <v>0</v>
      </c>
      <c r="L117" s="86">
        <f t="shared" si="34"/>
        <v>0</v>
      </c>
      <c r="M117" s="204">
        <v>0.7</v>
      </c>
      <c r="N117" s="199">
        <v>23843.97</v>
      </c>
      <c r="O117" s="199">
        <f t="shared" si="35"/>
        <v>16.690778999999999</v>
      </c>
      <c r="P117" s="285">
        <f t="shared" si="36"/>
        <v>16.690778999999999</v>
      </c>
      <c r="Q117" s="285" t="s">
        <v>255</v>
      </c>
      <c r="R117" s="282">
        <v>0</v>
      </c>
      <c r="S117" s="199">
        <f t="shared" si="37"/>
        <v>16.690778999999999</v>
      </c>
      <c r="T117" s="285">
        <v>0</v>
      </c>
    </row>
    <row r="118" spans="1:20" s="284" customFormat="1" ht="60" customHeight="1" x14ac:dyDescent="0.25">
      <c r="A118" s="285">
        <f t="shared" si="32"/>
        <v>109</v>
      </c>
      <c r="B118" s="285" t="s">
        <v>625</v>
      </c>
      <c r="C118" s="200">
        <v>45112</v>
      </c>
      <c r="D118" s="285" t="s">
        <v>626</v>
      </c>
      <c r="E118" s="249" t="s">
        <v>627</v>
      </c>
      <c r="F118" s="285"/>
      <c r="G118" s="285" t="s">
        <v>304</v>
      </c>
      <c r="H118" s="285" t="str">
        <f t="shared" si="33"/>
        <v>г.Горячий Ключ, ул. Дзержинского, 3а</v>
      </c>
      <c r="I118" s="86">
        <v>0</v>
      </c>
      <c r="J118" s="86">
        <v>0</v>
      </c>
      <c r="K118" s="86">
        <v>0</v>
      </c>
      <c r="L118" s="86">
        <f t="shared" si="34"/>
        <v>0</v>
      </c>
      <c r="M118" s="204">
        <v>0.7</v>
      </c>
      <c r="N118" s="199">
        <v>23843.97</v>
      </c>
      <c r="O118" s="199">
        <f t="shared" si="35"/>
        <v>16.690778999999999</v>
      </c>
      <c r="P118" s="285">
        <f t="shared" si="36"/>
        <v>16.690778999999999</v>
      </c>
      <c r="Q118" s="285" t="s">
        <v>255</v>
      </c>
      <c r="R118" s="282">
        <v>16.690999999999999</v>
      </c>
      <c r="S118" s="199">
        <f t="shared" si="37"/>
        <v>-2.2099999999980469E-4</v>
      </c>
      <c r="T118" s="285">
        <v>0</v>
      </c>
    </row>
    <row r="119" spans="1:20" s="284" customFormat="1" ht="90" x14ac:dyDescent="0.25">
      <c r="A119" s="285">
        <f t="shared" si="32"/>
        <v>110</v>
      </c>
      <c r="B119" s="285" t="s">
        <v>628</v>
      </c>
      <c r="C119" s="200">
        <v>45112</v>
      </c>
      <c r="D119" s="285" t="s">
        <v>629</v>
      </c>
      <c r="E119" s="249" t="s">
        <v>630</v>
      </c>
      <c r="F119" s="285"/>
      <c r="G119" s="285" t="s">
        <v>304</v>
      </c>
      <c r="H119" s="285" t="str">
        <f t="shared" si="33"/>
        <v>ст.Бакинская, ул.Шоссейная, 35</v>
      </c>
      <c r="I119" s="86">
        <v>0</v>
      </c>
      <c r="J119" s="86">
        <v>0</v>
      </c>
      <c r="K119" s="86">
        <v>0</v>
      </c>
      <c r="L119" s="86">
        <f t="shared" si="34"/>
        <v>0</v>
      </c>
      <c r="M119" s="204">
        <v>0.7</v>
      </c>
      <c r="N119" s="199">
        <v>23843.97</v>
      </c>
      <c r="O119" s="199">
        <f t="shared" si="35"/>
        <v>16.690778999999999</v>
      </c>
      <c r="P119" s="285">
        <f t="shared" si="36"/>
        <v>16.690778999999999</v>
      </c>
      <c r="Q119" s="285" t="s">
        <v>255</v>
      </c>
      <c r="R119" s="282">
        <v>16.690999999999999</v>
      </c>
      <c r="S119" s="199">
        <f t="shared" si="37"/>
        <v>-2.2099999999980469E-4</v>
      </c>
      <c r="T119" s="285">
        <v>0</v>
      </c>
    </row>
    <row r="120" spans="1:20" s="284" customFormat="1" ht="90" x14ac:dyDescent="0.25">
      <c r="A120" s="285">
        <f t="shared" si="32"/>
        <v>111</v>
      </c>
      <c r="B120" s="285" t="s">
        <v>631</v>
      </c>
      <c r="C120" s="200">
        <v>45113</v>
      </c>
      <c r="D120" s="285" t="s">
        <v>632</v>
      </c>
      <c r="E120" s="249" t="s">
        <v>633</v>
      </c>
      <c r="F120" s="285"/>
      <c r="G120" s="285" t="s">
        <v>304</v>
      </c>
      <c r="H120" s="285" t="str">
        <f t="shared" si="33"/>
        <v>г.Горячий Ключ, Кунпанова Поляна, ул.Больничная, 123</v>
      </c>
      <c r="I120" s="86">
        <v>0</v>
      </c>
      <c r="J120" s="86">
        <v>0</v>
      </c>
      <c r="K120" s="86">
        <v>0</v>
      </c>
      <c r="L120" s="86">
        <f t="shared" si="34"/>
        <v>0</v>
      </c>
      <c r="M120" s="204">
        <v>0.7</v>
      </c>
      <c r="N120" s="199">
        <v>23843.97</v>
      </c>
      <c r="O120" s="199">
        <f t="shared" si="35"/>
        <v>16.690778999999999</v>
      </c>
      <c r="P120" s="285">
        <f t="shared" si="36"/>
        <v>16.690778999999999</v>
      </c>
      <c r="Q120" s="285" t="s">
        <v>255</v>
      </c>
      <c r="R120" s="282">
        <v>16.690999999999999</v>
      </c>
      <c r="S120" s="199">
        <f t="shared" si="37"/>
        <v>-2.2099999999980469E-4</v>
      </c>
      <c r="T120" s="285">
        <v>0</v>
      </c>
    </row>
    <row r="121" spans="1:20" s="284" customFormat="1" ht="90" x14ac:dyDescent="0.25">
      <c r="A121" s="285">
        <f t="shared" si="32"/>
        <v>112</v>
      </c>
      <c r="B121" s="285" t="s">
        <v>378</v>
      </c>
      <c r="C121" s="200">
        <v>45114</v>
      </c>
      <c r="D121" s="285" t="s">
        <v>634</v>
      </c>
      <c r="E121" s="249" t="s">
        <v>635</v>
      </c>
      <c r="F121" s="285"/>
      <c r="G121" s="285" t="s">
        <v>304</v>
      </c>
      <c r="H121" s="285" t="str">
        <f t="shared" si="33"/>
        <v>г.Горячий Ключ, ул.Закруткина, 61А</v>
      </c>
      <c r="I121" s="86">
        <v>0</v>
      </c>
      <c r="J121" s="86">
        <v>0</v>
      </c>
      <c r="K121" s="86">
        <v>0</v>
      </c>
      <c r="L121" s="86">
        <f t="shared" si="34"/>
        <v>0</v>
      </c>
      <c r="M121" s="204">
        <v>0.7</v>
      </c>
      <c r="N121" s="199">
        <v>23843.97</v>
      </c>
      <c r="O121" s="199">
        <f t="shared" si="35"/>
        <v>16.690778999999999</v>
      </c>
      <c r="P121" s="285">
        <f t="shared" si="36"/>
        <v>16.690778999999999</v>
      </c>
      <c r="Q121" s="285" t="s">
        <v>255</v>
      </c>
      <c r="R121" s="282">
        <v>16.690999999999999</v>
      </c>
      <c r="S121" s="199">
        <f t="shared" si="37"/>
        <v>-2.2099999999980469E-4</v>
      </c>
      <c r="T121" s="285">
        <v>0</v>
      </c>
    </row>
    <row r="122" spans="1:20" s="284" customFormat="1" ht="90" x14ac:dyDescent="0.25">
      <c r="A122" s="285">
        <f t="shared" si="32"/>
        <v>113</v>
      </c>
      <c r="B122" s="285" t="s">
        <v>636</v>
      </c>
      <c r="C122" s="200">
        <v>45114</v>
      </c>
      <c r="D122" s="285" t="s">
        <v>637</v>
      </c>
      <c r="E122" s="249" t="s">
        <v>638</v>
      </c>
      <c r="F122" s="285"/>
      <c r="G122" s="285" t="s">
        <v>304</v>
      </c>
      <c r="H122" s="285" t="str">
        <f t="shared" si="33"/>
        <v>г.Горячий Ключ, х.Молькин, ул.Ноовая, 1Б</v>
      </c>
      <c r="I122" s="86">
        <v>0</v>
      </c>
      <c r="J122" s="86">
        <v>0</v>
      </c>
      <c r="K122" s="86">
        <v>0</v>
      </c>
      <c r="L122" s="86">
        <f t="shared" si="34"/>
        <v>0</v>
      </c>
      <c r="M122" s="204">
        <v>0.7</v>
      </c>
      <c r="N122" s="199">
        <v>23843.97</v>
      </c>
      <c r="O122" s="199">
        <f t="shared" si="35"/>
        <v>16.690778999999999</v>
      </c>
      <c r="P122" s="285">
        <f t="shared" si="36"/>
        <v>16.690778999999999</v>
      </c>
      <c r="Q122" s="285" t="s">
        <v>255</v>
      </c>
      <c r="R122" s="282">
        <v>16.690999999999999</v>
      </c>
      <c r="S122" s="199">
        <f t="shared" si="37"/>
        <v>-2.2099999999980469E-4</v>
      </c>
      <c r="T122" s="285">
        <v>0</v>
      </c>
    </row>
    <row r="123" spans="1:20" s="284" customFormat="1" ht="90" x14ac:dyDescent="0.25">
      <c r="A123" s="285">
        <f t="shared" si="32"/>
        <v>114</v>
      </c>
      <c r="B123" s="285" t="s">
        <v>639</v>
      </c>
      <c r="C123" s="200">
        <v>45121</v>
      </c>
      <c r="D123" s="285" t="s">
        <v>640</v>
      </c>
      <c r="E123" s="249" t="s">
        <v>641</v>
      </c>
      <c r="F123" s="285"/>
      <c r="G123" s="285" t="s">
        <v>304</v>
      </c>
      <c r="H123" s="285" t="str">
        <f t="shared" si="33"/>
        <v>ст.Саратовская, ул.Калинина, 8б</v>
      </c>
      <c r="I123" s="86">
        <v>0</v>
      </c>
      <c r="J123" s="86">
        <v>0</v>
      </c>
      <c r="K123" s="86">
        <v>0</v>
      </c>
      <c r="L123" s="86">
        <f t="shared" si="34"/>
        <v>0</v>
      </c>
      <c r="M123" s="204">
        <v>0.7</v>
      </c>
      <c r="N123" s="199">
        <v>23843.97</v>
      </c>
      <c r="O123" s="199">
        <f t="shared" si="35"/>
        <v>16.690778999999999</v>
      </c>
      <c r="P123" s="285">
        <f t="shared" si="36"/>
        <v>16.690778999999999</v>
      </c>
      <c r="Q123" s="285" t="s">
        <v>255</v>
      </c>
      <c r="R123" s="282">
        <v>16.690999999999999</v>
      </c>
      <c r="S123" s="199">
        <f t="shared" si="37"/>
        <v>-2.2099999999980469E-4</v>
      </c>
      <c r="T123" s="285">
        <v>0</v>
      </c>
    </row>
    <row r="124" spans="1:20" s="284" customFormat="1" ht="90" x14ac:dyDescent="0.25">
      <c r="A124" s="285">
        <f t="shared" si="32"/>
        <v>115</v>
      </c>
      <c r="B124" s="285" t="s">
        <v>642</v>
      </c>
      <c r="C124" s="200">
        <v>45121</v>
      </c>
      <c r="D124" s="285" t="s">
        <v>643</v>
      </c>
      <c r="E124" s="249" t="s">
        <v>644</v>
      </c>
      <c r="F124" s="285"/>
      <c r="G124" s="285" t="s">
        <v>304</v>
      </c>
      <c r="H124" s="285" t="str">
        <f t="shared" si="33"/>
        <v>п.Приреченский, ул. Парковая, д.9А</v>
      </c>
      <c r="I124" s="86">
        <v>0</v>
      </c>
      <c r="J124" s="86">
        <v>0</v>
      </c>
      <c r="K124" s="86">
        <v>0</v>
      </c>
      <c r="L124" s="86">
        <f t="shared" si="34"/>
        <v>0</v>
      </c>
      <c r="M124" s="204">
        <v>0.7</v>
      </c>
      <c r="N124" s="199">
        <v>23843.97</v>
      </c>
      <c r="O124" s="199">
        <f t="shared" si="35"/>
        <v>16.690778999999999</v>
      </c>
      <c r="P124" s="285">
        <f t="shared" si="36"/>
        <v>16.690778999999999</v>
      </c>
      <c r="Q124" s="285" t="s">
        <v>255</v>
      </c>
      <c r="R124" s="282">
        <v>16.690999999999999</v>
      </c>
      <c r="S124" s="199">
        <f t="shared" si="37"/>
        <v>-2.2099999999980469E-4</v>
      </c>
      <c r="T124" s="285">
        <v>0</v>
      </c>
    </row>
    <row r="125" spans="1:20" s="284" customFormat="1" ht="90" x14ac:dyDescent="0.25">
      <c r="A125" s="285">
        <f t="shared" si="32"/>
        <v>116</v>
      </c>
      <c r="B125" s="285" t="s">
        <v>645</v>
      </c>
      <c r="C125" s="200">
        <v>45124</v>
      </c>
      <c r="D125" s="285" t="s">
        <v>646</v>
      </c>
      <c r="E125" s="249" t="s">
        <v>647</v>
      </c>
      <c r="F125" s="285"/>
      <c r="G125" s="285" t="s">
        <v>304</v>
      </c>
      <c r="H125" s="285" t="str">
        <f t="shared" si="33"/>
        <v>г.Горячий Ключ, ул.Тельмана, 46</v>
      </c>
      <c r="I125" s="86">
        <v>0</v>
      </c>
      <c r="J125" s="86">
        <v>0</v>
      </c>
      <c r="K125" s="86">
        <v>0</v>
      </c>
      <c r="L125" s="86">
        <f t="shared" si="34"/>
        <v>0</v>
      </c>
      <c r="M125" s="204">
        <v>1</v>
      </c>
      <c r="N125" s="199">
        <v>23843.97</v>
      </c>
      <c r="O125" s="199">
        <f t="shared" si="35"/>
        <v>23.843970000000002</v>
      </c>
      <c r="P125" s="285">
        <f t="shared" si="36"/>
        <v>23.843970000000002</v>
      </c>
      <c r="Q125" s="285" t="s">
        <v>255</v>
      </c>
      <c r="R125" s="282">
        <v>20.567</v>
      </c>
      <c r="S125" s="199">
        <f t="shared" si="37"/>
        <v>3.2769700000000022</v>
      </c>
      <c r="T125" s="285">
        <v>0</v>
      </c>
    </row>
    <row r="126" spans="1:20" s="284" customFormat="1" ht="90" x14ac:dyDescent="0.25">
      <c r="A126" s="285">
        <f t="shared" si="32"/>
        <v>117</v>
      </c>
      <c r="B126" s="285" t="s">
        <v>648</v>
      </c>
      <c r="C126" s="200">
        <v>45124</v>
      </c>
      <c r="D126" s="285" t="s">
        <v>649</v>
      </c>
      <c r="E126" s="249" t="s">
        <v>650</v>
      </c>
      <c r="F126" s="285"/>
      <c r="G126" s="285" t="s">
        <v>304</v>
      </c>
      <c r="H126" s="285" t="str">
        <f t="shared" si="33"/>
        <v>п.Кутаис, ул.Ленина, 195</v>
      </c>
      <c r="I126" s="86">
        <v>0</v>
      </c>
      <c r="J126" s="86">
        <v>0</v>
      </c>
      <c r="K126" s="86">
        <v>0</v>
      </c>
      <c r="L126" s="86">
        <f t="shared" si="34"/>
        <v>0</v>
      </c>
      <c r="M126" s="204">
        <v>0.7</v>
      </c>
      <c r="N126" s="199">
        <v>23843.97</v>
      </c>
      <c r="O126" s="199">
        <f t="shared" si="35"/>
        <v>16.690778999999999</v>
      </c>
      <c r="P126" s="285">
        <f t="shared" si="36"/>
        <v>16.690778999999999</v>
      </c>
      <c r="Q126" s="285" t="s">
        <v>255</v>
      </c>
      <c r="R126" s="282">
        <v>16.690999999999999</v>
      </c>
      <c r="S126" s="199">
        <f t="shared" si="37"/>
        <v>-2.2099999999980469E-4</v>
      </c>
      <c r="T126" s="285">
        <v>0</v>
      </c>
    </row>
    <row r="127" spans="1:20" s="284" customFormat="1" ht="90" x14ac:dyDescent="0.25">
      <c r="A127" s="285">
        <f t="shared" si="32"/>
        <v>118</v>
      </c>
      <c r="B127" s="285" t="s">
        <v>651</v>
      </c>
      <c r="C127" s="200">
        <v>45127</v>
      </c>
      <c r="D127" s="285" t="s">
        <v>652</v>
      </c>
      <c r="E127" s="249" t="s">
        <v>653</v>
      </c>
      <c r="F127" s="285"/>
      <c r="G127" s="285" t="s">
        <v>304</v>
      </c>
      <c r="H127" s="285" t="str">
        <f t="shared" si="33"/>
        <v>г.Горячий Ключ, ул.Вишневая, 75а</v>
      </c>
      <c r="I127" s="86">
        <v>0</v>
      </c>
      <c r="J127" s="86">
        <v>0</v>
      </c>
      <c r="K127" s="86">
        <v>0</v>
      </c>
      <c r="L127" s="86">
        <f t="shared" si="34"/>
        <v>0</v>
      </c>
      <c r="M127" s="204">
        <v>0.7</v>
      </c>
      <c r="N127" s="199">
        <v>23843.97</v>
      </c>
      <c r="O127" s="199">
        <f t="shared" si="35"/>
        <v>16.690778999999999</v>
      </c>
      <c r="P127" s="285">
        <f t="shared" si="36"/>
        <v>16.690778999999999</v>
      </c>
      <c r="Q127" s="285" t="s">
        <v>255</v>
      </c>
      <c r="R127" s="282">
        <v>16.690999999999999</v>
      </c>
      <c r="S127" s="199">
        <f t="shared" si="37"/>
        <v>-2.2099999999980469E-4</v>
      </c>
      <c r="T127" s="285">
        <v>0</v>
      </c>
    </row>
    <row r="128" spans="1:20" s="284" customFormat="1" ht="90" x14ac:dyDescent="0.25">
      <c r="A128" s="285">
        <f t="shared" si="32"/>
        <v>119</v>
      </c>
      <c r="B128" s="285" t="s">
        <v>651</v>
      </c>
      <c r="C128" s="200">
        <v>45127</v>
      </c>
      <c r="D128" s="285" t="s">
        <v>655</v>
      </c>
      <c r="E128" s="249" t="s">
        <v>654</v>
      </c>
      <c r="F128" s="285"/>
      <c r="G128" s="285" t="s">
        <v>304</v>
      </c>
      <c r="H128" s="285" t="str">
        <f t="shared" si="33"/>
        <v>г.Горячий Ключ, ул.Вишневая, 75б</v>
      </c>
      <c r="I128" s="86">
        <v>0</v>
      </c>
      <c r="J128" s="86">
        <v>0</v>
      </c>
      <c r="K128" s="86">
        <v>0</v>
      </c>
      <c r="L128" s="86">
        <f t="shared" si="34"/>
        <v>0</v>
      </c>
      <c r="M128" s="204">
        <v>0.7</v>
      </c>
      <c r="N128" s="199">
        <v>23843.97</v>
      </c>
      <c r="O128" s="199">
        <f t="shared" si="35"/>
        <v>16.690778999999999</v>
      </c>
      <c r="P128" s="285">
        <f t="shared" si="36"/>
        <v>16.690778999999999</v>
      </c>
      <c r="Q128" s="285" t="s">
        <v>255</v>
      </c>
      <c r="R128" s="282">
        <v>16.690999999999999</v>
      </c>
      <c r="S128" s="199">
        <f t="shared" si="37"/>
        <v>-2.2099999999980469E-4</v>
      </c>
      <c r="T128" s="285">
        <v>0</v>
      </c>
    </row>
    <row r="129" spans="1:20" s="284" customFormat="1" ht="90" x14ac:dyDescent="0.25">
      <c r="A129" s="285">
        <f t="shared" si="32"/>
        <v>120</v>
      </c>
      <c r="B129" s="285" t="s">
        <v>656</v>
      </c>
      <c r="C129" s="200">
        <v>45128</v>
      </c>
      <c r="D129" s="285" t="s">
        <v>657</v>
      </c>
      <c r="E129" s="249" t="s">
        <v>658</v>
      </c>
      <c r="F129" s="285"/>
      <c r="G129" s="285" t="s">
        <v>304</v>
      </c>
      <c r="H129" s="285" t="str">
        <f t="shared" si="33"/>
        <v>г.Горячий Ключ, ул.Восточная, 1/1</v>
      </c>
      <c r="I129" s="86">
        <v>0</v>
      </c>
      <c r="J129" s="86">
        <v>0</v>
      </c>
      <c r="K129" s="86">
        <v>0</v>
      </c>
      <c r="L129" s="86">
        <f t="shared" si="34"/>
        <v>0</v>
      </c>
      <c r="M129" s="204">
        <v>0.7</v>
      </c>
      <c r="N129" s="199">
        <v>23843.97</v>
      </c>
      <c r="O129" s="199">
        <f t="shared" si="35"/>
        <v>16.690778999999999</v>
      </c>
      <c r="P129" s="285">
        <f t="shared" si="36"/>
        <v>16.690778999999999</v>
      </c>
      <c r="Q129" s="285" t="s">
        <v>255</v>
      </c>
      <c r="R129" s="282">
        <v>16.690999999999999</v>
      </c>
      <c r="S129" s="199">
        <f t="shared" si="37"/>
        <v>-2.2099999999980469E-4</v>
      </c>
      <c r="T129" s="285">
        <v>0</v>
      </c>
    </row>
    <row r="130" spans="1:20" s="284" customFormat="1" ht="90" x14ac:dyDescent="0.25">
      <c r="A130" s="285">
        <f t="shared" si="32"/>
        <v>121</v>
      </c>
      <c r="B130" s="285" t="s">
        <v>659</v>
      </c>
      <c r="C130" s="200">
        <v>45128</v>
      </c>
      <c r="D130" s="285" t="s">
        <v>660</v>
      </c>
      <c r="E130" s="249" t="s">
        <v>661</v>
      </c>
      <c r="F130" s="285"/>
      <c r="G130" s="285" t="s">
        <v>304</v>
      </c>
      <c r="H130" s="285" t="str">
        <f t="shared" si="33"/>
        <v>г.Горячий Ключ, ул.Красная, 3а</v>
      </c>
      <c r="I130" s="86">
        <v>0</v>
      </c>
      <c r="J130" s="86">
        <v>0</v>
      </c>
      <c r="K130" s="86">
        <v>0</v>
      </c>
      <c r="L130" s="86">
        <f t="shared" si="34"/>
        <v>0</v>
      </c>
      <c r="M130" s="204">
        <v>0.7</v>
      </c>
      <c r="N130" s="199">
        <v>23843.97</v>
      </c>
      <c r="O130" s="199">
        <f t="shared" si="35"/>
        <v>16.690778999999999</v>
      </c>
      <c r="P130" s="285">
        <f t="shared" si="36"/>
        <v>16.690778999999999</v>
      </c>
      <c r="Q130" s="285" t="s">
        <v>255</v>
      </c>
      <c r="R130" s="282">
        <v>16.690999999999999</v>
      </c>
      <c r="S130" s="199">
        <f t="shared" si="37"/>
        <v>-2.2099999999980469E-4</v>
      </c>
      <c r="T130" s="285">
        <v>0</v>
      </c>
    </row>
    <row r="131" spans="1:20" s="284" customFormat="1" ht="90" x14ac:dyDescent="0.25">
      <c r="A131" s="285">
        <f t="shared" si="32"/>
        <v>122</v>
      </c>
      <c r="B131" s="285" t="s">
        <v>662</v>
      </c>
      <c r="C131" s="200">
        <v>45131</v>
      </c>
      <c r="D131" s="285" t="s">
        <v>663</v>
      </c>
      <c r="E131" s="249" t="s">
        <v>664</v>
      </c>
      <c r="F131" s="285"/>
      <c r="G131" s="285" t="s">
        <v>304</v>
      </c>
      <c r="H131" s="285" t="str">
        <f t="shared" si="33"/>
        <v>ст.Саратовская, ул.Казачья, 18</v>
      </c>
      <c r="I131" s="86">
        <v>0</v>
      </c>
      <c r="J131" s="86">
        <v>0</v>
      </c>
      <c r="K131" s="86">
        <v>0</v>
      </c>
      <c r="L131" s="86">
        <f t="shared" si="34"/>
        <v>0</v>
      </c>
      <c r="M131" s="204">
        <v>0.7</v>
      </c>
      <c r="N131" s="199">
        <v>23843.97</v>
      </c>
      <c r="O131" s="199">
        <f t="shared" si="35"/>
        <v>16.690778999999999</v>
      </c>
      <c r="P131" s="285">
        <f t="shared" si="36"/>
        <v>16.690778999999999</v>
      </c>
      <c r="Q131" s="285" t="s">
        <v>255</v>
      </c>
      <c r="R131" s="282">
        <v>16.690999999999999</v>
      </c>
      <c r="S131" s="199">
        <f t="shared" si="37"/>
        <v>-2.2099999999980469E-4</v>
      </c>
      <c r="T131" s="285">
        <v>0</v>
      </c>
    </row>
    <row r="132" spans="1:20" s="284" customFormat="1" ht="90" x14ac:dyDescent="0.25">
      <c r="A132" s="285">
        <f t="shared" si="32"/>
        <v>123</v>
      </c>
      <c r="B132" s="285" t="s">
        <v>665</v>
      </c>
      <c r="C132" s="200">
        <v>45134</v>
      </c>
      <c r="D132" s="285" t="s">
        <v>666</v>
      </c>
      <c r="E132" s="249" t="s">
        <v>667</v>
      </c>
      <c r="F132" s="285"/>
      <c r="G132" s="285" t="s">
        <v>304</v>
      </c>
      <c r="H132" s="285" t="str">
        <f t="shared" si="33"/>
        <v>г.Горячий Ключ, ул.Набережная, 3/1Г</v>
      </c>
      <c r="I132" s="86">
        <v>0</v>
      </c>
      <c r="J132" s="86">
        <v>0</v>
      </c>
      <c r="K132" s="86">
        <v>0</v>
      </c>
      <c r="L132" s="86">
        <f t="shared" si="34"/>
        <v>0</v>
      </c>
      <c r="M132" s="204">
        <v>0.7</v>
      </c>
      <c r="N132" s="199">
        <v>23843.97</v>
      </c>
      <c r="O132" s="199">
        <f t="shared" si="35"/>
        <v>16.690778999999999</v>
      </c>
      <c r="P132" s="285">
        <f t="shared" si="36"/>
        <v>16.690778999999999</v>
      </c>
      <c r="Q132" s="285" t="s">
        <v>255</v>
      </c>
      <c r="R132" s="282">
        <v>16.690999999999999</v>
      </c>
      <c r="S132" s="199">
        <f t="shared" si="37"/>
        <v>-2.2099999999980469E-4</v>
      </c>
      <c r="T132" s="285">
        <v>0</v>
      </c>
    </row>
    <row r="133" spans="1:20" s="284" customFormat="1" ht="90" x14ac:dyDescent="0.25">
      <c r="A133" s="285">
        <f t="shared" si="32"/>
        <v>124</v>
      </c>
      <c r="B133" s="285" t="s">
        <v>668</v>
      </c>
      <c r="C133" s="200">
        <v>45135</v>
      </c>
      <c r="D133" s="285" t="s">
        <v>669</v>
      </c>
      <c r="E133" s="249" t="s">
        <v>670</v>
      </c>
      <c r="F133" s="285"/>
      <c r="G133" s="285" t="s">
        <v>304</v>
      </c>
      <c r="H133" s="285" t="str">
        <f t="shared" si="33"/>
        <v>г.Горячий Ключ, ул.Ключевая, 55</v>
      </c>
      <c r="I133" s="86">
        <v>0</v>
      </c>
      <c r="J133" s="86">
        <v>0</v>
      </c>
      <c r="K133" s="86">
        <v>0</v>
      </c>
      <c r="L133" s="86">
        <f t="shared" si="34"/>
        <v>0</v>
      </c>
      <c r="M133" s="204">
        <v>0.7</v>
      </c>
      <c r="N133" s="199">
        <v>23843.97</v>
      </c>
      <c r="O133" s="199">
        <f t="shared" si="35"/>
        <v>16.690778999999999</v>
      </c>
      <c r="P133" s="285">
        <f t="shared" si="36"/>
        <v>16.690778999999999</v>
      </c>
      <c r="Q133" s="285" t="s">
        <v>255</v>
      </c>
      <c r="R133" s="282">
        <v>16.690999999999999</v>
      </c>
      <c r="S133" s="199">
        <f t="shared" si="37"/>
        <v>-2.2099999999980469E-4</v>
      </c>
      <c r="T133" s="285">
        <v>0</v>
      </c>
    </row>
    <row r="134" spans="1:20" s="284" customFormat="1" ht="90" x14ac:dyDescent="0.25">
      <c r="A134" s="285">
        <f t="shared" si="32"/>
        <v>125</v>
      </c>
      <c r="B134" s="285" t="s">
        <v>671</v>
      </c>
      <c r="C134" s="200">
        <v>45142</v>
      </c>
      <c r="D134" s="285" t="s">
        <v>672</v>
      </c>
      <c r="E134" s="249" t="s">
        <v>673</v>
      </c>
      <c r="F134" s="285"/>
      <c r="G134" s="285" t="s">
        <v>304</v>
      </c>
      <c r="H134" s="285" t="str">
        <f t="shared" si="33"/>
        <v>ст.Саратовская, ул.Южная, 23В</v>
      </c>
      <c r="I134" s="86">
        <v>0</v>
      </c>
      <c r="J134" s="86">
        <v>0</v>
      </c>
      <c r="K134" s="86">
        <v>0</v>
      </c>
      <c r="L134" s="86">
        <f t="shared" si="34"/>
        <v>0</v>
      </c>
      <c r="M134" s="204">
        <v>0.7</v>
      </c>
      <c r="N134" s="199">
        <v>23843.97</v>
      </c>
      <c r="O134" s="199">
        <f t="shared" si="35"/>
        <v>16.690778999999999</v>
      </c>
      <c r="P134" s="285">
        <f t="shared" si="36"/>
        <v>16.690778999999999</v>
      </c>
      <c r="Q134" s="285" t="s">
        <v>255</v>
      </c>
      <c r="R134" s="282">
        <v>16.690999999999999</v>
      </c>
      <c r="S134" s="199">
        <f t="shared" si="37"/>
        <v>-2.2099999999980469E-4</v>
      </c>
      <c r="T134" s="285">
        <v>0</v>
      </c>
    </row>
    <row r="135" spans="1:20" s="284" customFormat="1" ht="90" x14ac:dyDescent="0.25">
      <c r="A135" s="285">
        <f t="shared" si="32"/>
        <v>126</v>
      </c>
      <c r="B135" s="285" t="s">
        <v>675</v>
      </c>
      <c r="C135" s="200">
        <v>45142</v>
      </c>
      <c r="D135" s="285" t="s">
        <v>676</v>
      </c>
      <c r="E135" s="249" t="s">
        <v>674</v>
      </c>
      <c r="F135" s="285"/>
      <c r="G135" s="285" t="s">
        <v>304</v>
      </c>
      <c r="H135" s="285" t="str">
        <f t="shared" si="33"/>
        <v>ст.Саратовская, ул.Южная, 23Б</v>
      </c>
      <c r="I135" s="86">
        <v>0</v>
      </c>
      <c r="J135" s="86">
        <v>0</v>
      </c>
      <c r="K135" s="86">
        <v>0</v>
      </c>
      <c r="L135" s="86">
        <f t="shared" si="34"/>
        <v>0</v>
      </c>
      <c r="M135" s="204">
        <v>0.7</v>
      </c>
      <c r="N135" s="199">
        <v>23843.97</v>
      </c>
      <c r="O135" s="199">
        <f t="shared" si="35"/>
        <v>16.690778999999999</v>
      </c>
      <c r="P135" s="285">
        <f t="shared" si="36"/>
        <v>16.690778999999999</v>
      </c>
      <c r="Q135" s="285" t="s">
        <v>255</v>
      </c>
      <c r="R135" s="282">
        <v>16.690999999999999</v>
      </c>
      <c r="S135" s="199">
        <f t="shared" si="37"/>
        <v>-2.2099999999980469E-4</v>
      </c>
      <c r="T135" s="285">
        <v>0</v>
      </c>
    </row>
    <row r="136" spans="1:20" s="284" customFormat="1" ht="90" x14ac:dyDescent="0.25">
      <c r="A136" s="285">
        <f t="shared" si="32"/>
        <v>127</v>
      </c>
      <c r="B136" s="285" t="s">
        <v>677</v>
      </c>
      <c r="C136" s="200">
        <v>45142</v>
      </c>
      <c r="D136" s="285" t="s">
        <v>679</v>
      </c>
      <c r="E136" s="249" t="s">
        <v>678</v>
      </c>
      <c r="F136" s="285"/>
      <c r="G136" s="285" t="s">
        <v>304</v>
      </c>
      <c r="H136" s="285" t="str">
        <f t="shared" si="33"/>
        <v>ст.Саратовская, ул.Южная, 23Г</v>
      </c>
      <c r="I136" s="86">
        <v>0</v>
      </c>
      <c r="J136" s="86">
        <v>0</v>
      </c>
      <c r="K136" s="86">
        <v>0</v>
      </c>
      <c r="L136" s="86">
        <f t="shared" si="34"/>
        <v>0</v>
      </c>
      <c r="M136" s="204">
        <v>0.7</v>
      </c>
      <c r="N136" s="199">
        <v>23843.97</v>
      </c>
      <c r="O136" s="199">
        <f t="shared" si="35"/>
        <v>16.690778999999999</v>
      </c>
      <c r="P136" s="285">
        <f t="shared" si="36"/>
        <v>16.690778999999999</v>
      </c>
      <c r="Q136" s="285" t="s">
        <v>255</v>
      </c>
      <c r="R136" s="282">
        <v>16.690999999999999</v>
      </c>
      <c r="S136" s="199">
        <f t="shared" si="37"/>
        <v>-2.2099999999980469E-4</v>
      </c>
      <c r="T136" s="285">
        <v>0</v>
      </c>
    </row>
    <row r="137" spans="1:20" s="284" customFormat="1" ht="90" x14ac:dyDescent="0.25">
      <c r="A137" s="285">
        <f t="shared" si="32"/>
        <v>128</v>
      </c>
      <c r="B137" s="285" t="s">
        <v>680</v>
      </c>
      <c r="C137" s="200">
        <v>45145</v>
      </c>
      <c r="D137" s="285" t="s">
        <v>681</v>
      </c>
      <c r="E137" s="249" t="s">
        <v>682</v>
      </c>
      <c r="F137" s="285"/>
      <c r="G137" s="285" t="s">
        <v>304</v>
      </c>
      <c r="H137" s="285" t="str">
        <f t="shared" si="33"/>
        <v>г.Горячий Ключ, ул.Московская, 11</v>
      </c>
      <c r="I137" s="86">
        <v>0</v>
      </c>
      <c r="J137" s="86">
        <v>0</v>
      </c>
      <c r="K137" s="86">
        <v>0</v>
      </c>
      <c r="L137" s="86">
        <f t="shared" si="34"/>
        <v>0</v>
      </c>
      <c r="M137" s="204">
        <v>0.7</v>
      </c>
      <c r="N137" s="199">
        <v>23843.97</v>
      </c>
      <c r="O137" s="199">
        <f t="shared" si="35"/>
        <v>16.690778999999999</v>
      </c>
      <c r="P137" s="285">
        <f t="shared" si="36"/>
        <v>16.690778999999999</v>
      </c>
      <c r="Q137" s="285" t="s">
        <v>255</v>
      </c>
      <c r="R137" s="282">
        <v>16.690999999999999</v>
      </c>
      <c r="S137" s="199">
        <f t="shared" si="37"/>
        <v>-2.2099999999980469E-4</v>
      </c>
      <c r="T137" s="285">
        <v>0</v>
      </c>
    </row>
    <row r="138" spans="1:20" s="284" customFormat="1" ht="90" x14ac:dyDescent="0.25">
      <c r="A138" s="285">
        <f t="shared" si="32"/>
        <v>129</v>
      </c>
      <c r="B138" s="285" t="s">
        <v>683</v>
      </c>
      <c r="C138" s="200">
        <v>45145</v>
      </c>
      <c r="D138" s="285" t="s">
        <v>685</v>
      </c>
      <c r="E138" s="249" t="s">
        <v>684</v>
      </c>
      <c r="F138" s="285"/>
      <c r="G138" s="285" t="s">
        <v>304</v>
      </c>
      <c r="H138" s="285" t="str">
        <f t="shared" si="33"/>
        <v>г.Горячий Ключ, ул.Московская, 4</v>
      </c>
      <c r="I138" s="86">
        <v>0</v>
      </c>
      <c r="J138" s="86">
        <v>0</v>
      </c>
      <c r="K138" s="86">
        <v>0</v>
      </c>
      <c r="L138" s="86">
        <f t="shared" si="34"/>
        <v>0</v>
      </c>
      <c r="M138" s="204">
        <v>0.7</v>
      </c>
      <c r="N138" s="199">
        <v>23843.97</v>
      </c>
      <c r="O138" s="199">
        <f t="shared" si="35"/>
        <v>16.690778999999999</v>
      </c>
      <c r="P138" s="285">
        <f t="shared" si="36"/>
        <v>16.690778999999999</v>
      </c>
      <c r="Q138" s="285" t="s">
        <v>255</v>
      </c>
      <c r="R138" s="282">
        <v>16.690999999999999</v>
      </c>
      <c r="S138" s="199">
        <f t="shared" si="37"/>
        <v>-2.2099999999980469E-4</v>
      </c>
      <c r="T138" s="285">
        <v>0</v>
      </c>
    </row>
    <row r="139" spans="1:20" s="284" customFormat="1" ht="90" x14ac:dyDescent="0.25">
      <c r="A139" s="285">
        <f t="shared" si="32"/>
        <v>130</v>
      </c>
      <c r="B139" s="285" t="s">
        <v>686</v>
      </c>
      <c r="C139" s="200">
        <v>45146</v>
      </c>
      <c r="D139" s="285" t="s">
        <v>687</v>
      </c>
      <c r="E139" s="249" t="s">
        <v>688</v>
      </c>
      <c r="F139" s="285"/>
      <c r="G139" s="285" t="s">
        <v>304</v>
      </c>
      <c r="H139" s="285" t="str">
        <f t="shared" si="33"/>
        <v>г.Горячий Ключ, Кунпанова Поляна, ул.Голубая, 417</v>
      </c>
      <c r="I139" s="86">
        <v>0</v>
      </c>
      <c r="J139" s="86">
        <v>0</v>
      </c>
      <c r="K139" s="86">
        <v>0</v>
      </c>
      <c r="L139" s="86">
        <f t="shared" si="34"/>
        <v>0</v>
      </c>
      <c r="M139" s="204">
        <v>0.7</v>
      </c>
      <c r="N139" s="199">
        <v>23843.97</v>
      </c>
      <c r="O139" s="199">
        <f t="shared" si="35"/>
        <v>16.690778999999999</v>
      </c>
      <c r="P139" s="285">
        <f t="shared" si="36"/>
        <v>16.690778999999999</v>
      </c>
      <c r="Q139" s="285" t="s">
        <v>255</v>
      </c>
      <c r="R139" s="282">
        <v>16.690999999999999</v>
      </c>
      <c r="S139" s="199">
        <f t="shared" si="37"/>
        <v>-2.2099999999980469E-4</v>
      </c>
      <c r="T139" s="285">
        <v>0</v>
      </c>
    </row>
    <row r="140" spans="1:20" s="284" customFormat="1" ht="90" x14ac:dyDescent="0.25">
      <c r="A140" s="285">
        <f t="shared" si="32"/>
        <v>131</v>
      </c>
      <c r="B140" s="285" t="s">
        <v>689</v>
      </c>
      <c r="C140" s="200">
        <v>45146</v>
      </c>
      <c r="D140" s="285" t="s">
        <v>690</v>
      </c>
      <c r="E140" s="249" t="s">
        <v>691</v>
      </c>
      <c r="F140" s="285"/>
      <c r="G140" s="285" t="s">
        <v>304</v>
      </c>
      <c r="H140" s="285" t="str">
        <f t="shared" si="33"/>
        <v>г.Горячий Ключ, ул.Ясная, 12</v>
      </c>
      <c r="I140" s="86">
        <v>0</v>
      </c>
      <c r="J140" s="86">
        <v>0</v>
      </c>
      <c r="K140" s="86">
        <v>0</v>
      </c>
      <c r="L140" s="86">
        <f t="shared" si="34"/>
        <v>0</v>
      </c>
      <c r="M140" s="204">
        <v>0.7</v>
      </c>
      <c r="N140" s="199">
        <v>23843.97</v>
      </c>
      <c r="O140" s="199">
        <f t="shared" si="35"/>
        <v>16.690778999999999</v>
      </c>
      <c r="P140" s="285">
        <f t="shared" si="36"/>
        <v>16.690778999999999</v>
      </c>
      <c r="Q140" s="285" t="s">
        <v>255</v>
      </c>
      <c r="R140" s="282">
        <v>16.690999999999999</v>
      </c>
      <c r="S140" s="199">
        <f t="shared" si="37"/>
        <v>-2.2099999999980469E-4</v>
      </c>
      <c r="T140" s="285">
        <v>0</v>
      </c>
    </row>
    <row r="141" spans="1:20" s="284" customFormat="1" ht="90" x14ac:dyDescent="0.25">
      <c r="A141" s="285">
        <f t="shared" si="32"/>
        <v>132</v>
      </c>
      <c r="B141" s="285" t="s">
        <v>379</v>
      </c>
      <c r="C141" s="200">
        <v>45149</v>
      </c>
      <c r="D141" s="285" t="s">
        <v>692</v>
      </c>
      <c r="E141" s="249" t="s">
        <v>693</v>
      </c>
      <c r="F141" s="285"/>
      <c r="G141" s="285" t="s">
        <v>304</v>
      </c>
      <c r="H141" s="285" t="str">
        <f t="shared" si="33"/>
        <v>г.Горячий Ключ, ул.Черноморская, 24а</v>
      </c>
      <c r="I141" s="86">
        <v>0</v>
      </c>
      <c r="J141" s="86">
        <v>0</v>
      </c>
      <c r="K141" s="86">
        <v>0</v>
      </c>
      <c r="L141" s="86">
        <f t="shared" si="34"/>
        <v>0</v>
      </c>
      <c r="M141" s="204">
        <v>0.7</v>
      </c>
      <c r="N141" s="199">
        <v>23843.97</v>
      </c>
      <c r="O141" s="199">
        <f t="shared" si="35"/>
        <v>16.690778999999999</v>
      </c>
      <c r="P141" s="285">
        <f t="shared" si="36"/>
        <v>16.690778999999999</v>
      </c>
      <c r="Q141" s="285" t="s">
        <v>255</v>
      </c>
      <c r="R141" s="282">
        <v>16.690999999999999</v>
      </c>
      <c r="S141" s="199">
        <f t="shared" si="37"/>
        <v>-2.2099999999980469E-4</v>
      </c>
      <c r="T141" s="285">
        <v>0</v>
      </c>
    </row>
    <row r="142" spans="1:20" s="284" customFormat="1" ht="90" x14ac:dyDescent="0.25">
      <c r="A142" s="285">
        <f t="shared" si="32"/>
        <v>133</v>
      </c>
      <c r="B142" s="285" t="s">
        <v>694</v>
      </c>
      <c r="C142" s="200">
        <v>45154</v>
      </c>
      <c r="D142" s="285" t="s">
        <v>695</v>
      </c>
      <c r="E142" s="249" t="s">
        <v>696</v>
      </c>
      <c r="F142" s="285"/>
      <c r="G142" s="285" t="s">
        <v>304</v>
      </c>
      <c r="H142" s="285" t="str">
        <f t="shared" si="33"/>
        <v>г.Горячий Ключ, ул.Ленина, 30</v>
      </c>
      <c r="I142" s="86">
        <v>0</v>
      </c>
      <c r="J142" s="86">
        <v>0</v>
      </c>
      <c r="K142" s="86">
        <v>0</v>
      </c>
      <c r="L142" s="86">
        <f t="shared" si="34"/>
        <v>0</v>
      </c>
      <c r="M142" s="204">
        <v>0.7</v>
      </c>
      <c r="N142" s="199">
        <v>23843.97</v>
      </c>
      <c r="O142" s="199">
        <f t="shared" si="35"/>
        <v>16.690778999999999</v>
      </c>
      <c r="P142" s="285">
        <f t="shared" si="36"/>
        <v>16.690778999999999</v>
      </c>
      <c r="Q142" s="285" t="s">
        <v>255</v>
      </c>
      <c r="R142" s="282">
        <v>0</v>
      </c>
      <c r="S142" s="199">
        <f t="shared" si="37"/>
        <v>16.690778999999999</v>
      </c>
      <c r="T142" s="285">
        <v>0</v>
      </c>
    </row>
    <row r="143" spans="1:20" s="284" customFormat="1" ht="90" x14ac:dyDescent="0.25">
      <c r="A143" s="285">
        <f t="shared" ref="A143:A194" si="38">A142+1</f>
        <v>134</v>
      </c>
      <c r="B143" s="285" t="s">
        <v>697</v>
      </c>
      <c r="C143" s="200">
        <v>45154</v>
      </c>
      <c r="D143" s="285" t="s">
        <v>698</v>
      </c>
      <c r="E143" s="249" t="s">
        <v>699</v>
      </c>
      <c r="F143" s="285"/>
      <c r="G143" s="285" t="s">
        <v>304</v>
      </c>
      <c r="H143" s="285" t="str">
        <f t="shared" si="33"/>
        <v>г.Горячий Ключ, ул.Березовая, 24а</v>
      </c>
      <c r="I143" s="86">
        <v>0</v>
      </c>
      <c r="J143" s="86">
        <v>0</v>
      </c>
      <c r="K143" s="86">
        <v>0</v>
      </c>
      <c r="L143" s="86">
        <f t="shared" si="34"/>
        <v>0</v>
      </c>
      <c r="M143" s="204">
        <v>0.7</v>
      </c>
      <c r="N143" s="199">
        <v>23843.97</v>
      </c>
      <c r="O143" s="199">
        <f t="shared" si="35"/>
        <v>16.690778999999999</v>
      </c>
      <c r="P143" s="285">
        <f t="shared" si="36"/>
        <v>16.690778999999999</v>
      </c>
      <c r="Q143" s="285" t="s">
        <v>255</v>
      </c>
      <c r="R143" s="282">
        <v>16.690999999999999</v>
      </c>
      <c r="S143" s="199">
        <f t="shared" si="37"/>
        <v>-2.2099999999980469E-4</v>
      </c>
      <c r="T143" s="285">
        <v>0</v>
      </c>
    </row>
    <row r="144" spans="1:20" s="284" customFormat="1" ht="90" x14ac:dyDescent="0.25">
      <c r="A144" s="285">
        <f t="shared" si="38"/>
        <v>135</v>
      </c>
      <c r="B144" s="285" t="s">
        <v>697</v>
      </c>
      <c r="C144" s="200">
        <v>45154</v>
      </c>
      <c r="D144" s="285" t="s">
        <v>701</v>
      </c>
      <c r="E144" s="249" t="s">
        <v>700</v>
      </c>
      <c r="F144" s="285"/>
      <c r="G144" s="285" t="s">
        <v>304</v>
      </c>
      <c r="H144" s="285" t="str">
        <f t="shared" si="33"/>
        <v>г.Горячий Ключ, ул.Березовая, 24б</v>
      </c>
      <c r="I144" s="86">
        <v>0</v>
      </c>
      <c r="J144" s="86">
        <v>0</v>
      </c>
      <c r="K144" s="86">
        <v>0</v>
      </c>
      <c r="L144" s="86">
        <f t="shared" si="34"/>
        <v>0</v>
      </c>
      <c r="M144" s="204">
        <v>0.7</v>
      </c>
      <c r="N144" s="199">
        <v>23843.97</v>
      </c>
      <c r="O144" s="199">
        <f t="shared" si="35"/>
        <v>16.690778999999999</v>
      </c>
      <c r="P144" s="285">
        <f t="shared" si="36"/>
        <v>16.690778999999999</v>
      </c>
      <c r="Q144" s="285" t="s">
        <v>255</v>
      </c>
      <c r="R144" s="282">
        <v>16.690999999999999</v>
      </c>
      <c r="S144" s="199">
        <f t="shared" si="37"/>
        <v>-2.2099999999980469E-4</v>
      </c>
      <c r="T144" s="285">
        <v>0</v>
      </c>
    </row>
    <row r="145" spans="1:20" s="284" customFormat="1" ht="90" x14ac:dyDescent="0.25">
      <c r="A145" s="285">
        <f t="shared" si="38"/>
        <v>136</v>
      </c>
      <c r="B145" s="285" t="s">
        <v>702</v>
      </c>
      <c r="C145" s="200">
        <v>45156</v>
      </c>
      <c r="D145" s="285" t="s">
        <v>703</v>
      </c>
      <c r="E145" s="249" t="s">
        <v>704</v>
      </c>
      <c r="F145" s="285"/>
      <c r="G145" s="285" t="s">
        <v>304</v>
      </c>
      <c r="H145" s="285" t="str">
        <f t="shared" ref="H145:H151" si="39">D145</f>
        <v>ст.Саратовская, ул. Пролетарская, 24а</v>
      </c>
      <c r="I145" s="86">
        <v>0</v>
      </c>
      <c r="J145" s="86">
        <v>0</v>
      </c>
      <c r="K145" s="86">
        <v>0</v>
      </c>
      <c r="L145" s="86">
        <f t="shared" si="34"/>
        <v>0</v>
      </c>
      <c r="M145" s="204">
        <v>0.7</v>
      </c>
      <c r="N145" s="199">
        <v>23843.97</v>
      </c>
      <c r="O145" s="199">
        <f t="shared" si="35"/>
        <v>16.690778999999999</v>
      </c>
      <c r="P145" s="285">
        <f t="shared" si="36"/>
        <v>16.690778999999999</v>
      </c>
      <c r="Q145" s="285" t="s">
        <v>255</v>
      </c>
      <c r="R145" s="282">
        <v>16.690999999999999</v>
      </c>
      <c r="S145" s="199">
        <f t="shared" si="37"/>
        <v>-2.2099999999980469E-4</v>
      </c>
      <c r="T145" s="285">
        <v>0</v>
      </c>
    </row>
    <row r="146" spans="1:20" s="284" customFormat="1" ht="90" x14ac:dyDescent="0.25">
      <c r="A146" s="285">
        <f t="shared" si="38"/>
        <v>137</v>
      </c>
      <c r="B146" s="285" t="s">
        <v>705</v>
      </c>
      <c r="C146" s="200">
        <v>45159</v>
      </c>
      <c r="D146" s="285" t="s">
        <v>706</v>
      </c>
      <c r="E146" s="249" t="s">
        <v>707</v>
      </c>
      <c r="F146" s="285"/>
      <c r="G146" s="285" t="s">
        <v>304</v>
      </c>
      <c r="H146" s="285" t="str">
        <f t="shared" si="39"/>
        <v>п.Первомайский, ул. Подгорная, 20</v>
      </c>
      <c r="I146" s="86">
        <v>0</v>
      </c>
      <c r="J146" s="86">
        <v>0</v>
      </c>
      <c r="K146" s="86">
        <v>0</v>
      </c>
      <c r="L146" s="86">
        <f t="shared" si="34"/>
        <v>0</v>
      </c>
      <c r="M146" s="204">
        <v>0.7</v>
      </c>
      <c r="N146" s="199">
        <v>23843.97</v>
      </c>
      <c r="O146" s="199">
        <f t="shared" si="35"/>
        <v>16.690778999999999</v>
      </c>
      <c r="P146" s="285">
        <f t="shared" si="36"/>
        <v>16.690778999999999</v>
      </c>
      <c r="Q146" s="285" t="s">
        <v>255</v>
      </c>
      <c r="R146" s="282">
        <v>0</v>
      </c>
      <c r="S146" s="199">
        <f t="shared" si="37"/>
        <v>16.690778999999999</v>
      </c>
      <c r="T146" s="285">
        <v>0</v>
      </c>
    </row>
    <row r="147" spans="1:20" s="284" customFormat="1" ht="90" x14ac:dyDescent="0.25">
      <c r="A147" s="285">
        <f t="shared" si="38"/>
        <v>138</v>
      </c>
      <c r="B147" s="285" t="s">
        <v>708</v>
      </c>
      <c r="C147" s="200">
        <v>45160</v>
      </c>
      <c r="D147" s="285" t="s">
        <v>709</v>
      </c>
      <c r="E147" s="249" t="s">
        <v>710</v>
      </c>
      <c r="F147" s="285"/>
      <c r="G147" s="285" t="s">
        <v>304</v>
      </c>
      <c r="H147" s="285" t="str">
        <f t="shared" si="39"/>
        <v>г.Горячий Ключ, ул.Ковалевой, 3</v>
      </c>
      <c r="I147" s="86">
        <v>0</v>
      </c>
      <c r="J147" s="86">
        <v>0</v>
      </c>
      <c r="K147" s="86">
        <v>0</v>
      </c>
      <c r="L147" s="86">
        <f t="shared" si="34"/>
        <v>0</v>
      </c>
      <c r="M147" s="204">
        <v>0.7</v>
      </c>
      <c r="N147" s="199">
        <v>23843.97</v>
      </c>
      <c r="O147" s="199">
        <f t="shared" si="35"/>
        <v>16.690778999999999</v>
      </c>
      <c r="P147" s="285">
        <f t="shared" si="36"/>
        <v>16.690778999999999</v>
      </c>
      <c r="Q147" s="285" t="s">
        <v>255</v>
      </c>
      <c r="R147" s="282">
        <v>16.690999999999999</v>
      </c>
      <c r="S147" s="199">
        <f t="shared" si="37"/>
        <v>-2.2099999999980469E-4</v>
      </c>
      <c r="T147" s="285">
        <v>0</v>
      </c>
    </row>
    <row r="148" spans="1:20" s="284" customFormat="1" ht="90" x14ac:dyDescent="0.25">
      <c r="A148" s="285">
        <f t="shared" si="38"/>
        <v>139</v>
      </c>
      <c r="B148" s="285" t="s">
        <v>711</v>
      </c>
      <c r="C148" s="200">
        <v>45160</v>
      </c>
      <c r="D148" s="285" t="s">
        <v>712</v>
      </c>
      <c r="E148" s="249" t="s">
        <v>713</v>
      </c>
      <c r="F148" s="285"/>
      <c r="G148" s="285" t="s">
        <v>304</v>
      </c>
      <c r="H148" s="285" t="str">
        <f>D148</f>
        <v>г.Горячий Ключ, Купнанова Поляна, ул.Ореховая, 219</v>
      </c>
      <c r="I148" s="86">
        <v>0</v>
      </c>
      <c r="J148" s="86">
        <v>0</v>
      </c>
      <c r="K148" s="86">
        <v>0</v>
      </c>
      <c r="L148" s="86">
        <f t="shared" ref="L148:L180" si="40">I148*K148</f>
        <v>0</v>
      </c>
      <c r="M148" s="204">
        <v>0.7</v>
      </c>
      <c r="N148" s="199">
        <v>23843.97</v>
      </c>
      <c r="O148" s="199">
        <f t="shared" ref="O148:O180" si="41">M148*N148/1000</f>
        <v>16.690778999999999</v>
      </c>
      <c r="P148" s="285">
        <f t="shared" ref="P148:P180" si="42">L148+O148</f>
        <v>16.690778999999999</v>
      </c>
      <c r="Q148" s="285" t="s">
        <v>255</v>
      </c>
      <c r="R148" s="282">
        <v>16.690999999999999</v>
      </c>
      <c r="S148" s="199">
        <f t="shared" ref="S148:S180" si="43">O148-R148</f>
        <v>-2.2099999999980469E-4</v>
      </c>
      <c r="T148" s="285">
        <v>0</v>
      </c>
    </row>
    <row r="149" spans="1:20" s="284" customFormat="1" ht="90" x14ac:dyDescent="0.25">
      <c r="A149" s="285">
        <f t="shared" si="38"/>
        <v>140</v>
      </c>
      <c r="B149" s="285" t="s">
        <v>714</v>
      </c>
      <c r="C149" s="200">
        <v>45161</v>
      </c>
      <c r="D149" s="285" t="s">
        <v>715</v>
      </c>
      <c r="E149" s="249" t="s">
        <v>719</v>
      </c>
      <c r="F149" s="285"/>
      <c r="G149" s="285" t="s">
        <v>304</v>
      </c>
      <c r="H149" s="285" t="str">
        <f>D149</f>
        <v>г.Горячий Ключ, Купнанова Поляна, ул.Изумрудная, 359</v>
      </c>
      <c r="I149" s="86">
        <v>0</v>
      </c>
      <c r="J149" s="86">
        <v>0</v>
      </c>
      <c r="K149" s="86">
        <v>0</v>
      </c>
      <c r="L149" s="86">
        <f t="shared" si="40"/>
        <v>0</v>
      </c>
      <c r="M149" s="204">
        <v>0.7</v>
      </c>
      <c r="N149" s="199">
        <v>23843.97</v>
      </c>
      <c r="O149" s="199">
        <f t="shared" si="41"/>
        <v>16.690778999999999</v>
      </c>
      <c r="P149" s="285">
        <f t="shared" si="42"/>
        <v>16.690778999999999</v>
      </c>
      <c r="Q149" s="285" t="s">
        <v>255</v>
      </c>
      <c r="R149" s="282">
        <v>16.690999999999999</v>
      </c>
      <c r="S149" s="199">
        <f t="shared" si="43"/>
        <v>-2.2099999999980469E-4</v>
      </c>
      <c r="T149" s="285">
        <v>0</v>
      </c>
    </row>
    <row r="150" spans="1:20" s="284" customFormat="1" ht="90" x14ac:dyDescent="0.25">
      <c r="A150" s="285">
        <f t="shared" si="38"/>
        <v>141</v>
      </c>
      <c r="B150" s="285" t="s">
        <v>716</v>
      </c>
      <c r="C150" s="200">
        <v>45161</v>
      </c>
      <c r="D150" s="285" t="s">
        <v>717</v>
      </c>
      <c r="E150" s="249" t="s">
        <v>718</v>
      </c>
      <c r="F150" s="285"/>
      <c r="G150" s="285" t="s">
        <v>304</v>
      </c>
      <c r="H150" s="285" t="str">
        <f t="shared" si="39"/>
        <v>ст.Саратовская, ул.Горького, 102а</v>
      </c>
      <c r="I150" s="86">
        <v>0</v>
      </c>
      <c r="J150" s="86">
        <v>0</v>
      </c>
      <c r="K150" s="86">
        <v>0</v>
      </c>
      <c r="L150" s="86">
        <f t="shared" si="40"/>
        <v>0</v>
      </c>
      <c r="M150" s="204">
        <v>0.7</v>
      </c>
      <c r="N150" s="199">
        <v>23843.97</v>
      </c>
      <c r="O150" s="199">
        <f t="shared" si="41"/>
        <v>16.690778999999999</v>
      </c>
      <c r="P150" s="285">
        <f t="shared" si="42"/>
        <v>16.690778999999999</v>
      </c>
      <c r="Q150" s="285" t="s">
        <v>255</v>
      </c>
      <c r="R150" s="282">
        <v>16.690999999999999</v>
      </c>
      <c r="S150" s="199">
        <f t="shared" si="43"/>
        <v>-2.2099999999980469E-4</v>
      </c>
      <c r="T150" s="285">
        <v>0</v>
      </c>
    </row>
    <row r="151" spans="1:20" s="284" customFormat="1" ht="90" x14ac:dyDescent="0.25">
      <c r="A151" s="285">
        <f t="shared" si="38"/>
        <v>142</v>
      </c>
      <c r="B151" s="285" t="s">
        <v>720</v>
      </c>
      <c r="C151" s="200">
        <v>45168</v>
      </c>
      <c r="D151" s="285" t="s">
        <v>721</v>
      </c>
      <c r="E151" s="249" t="s">
        <v>722</v>
      </c>
      <c r="F151" s="285"/>
      <c r="G151" s="285" t="s">
        <v>304</v>
      </c>
      <c r="H151" s="285" t="str">
        <f t="shared" si="39"/>
        <v>г. Горячий Ключ, ул.Некрасова, 12а</v>
      </c>
      <c r="I151" s="86">
        <v>0</v>
      </c>
      <c r="J151" s="86">
        <v>0</v>
      </c>
      <c r="K151" s="86">
        <v>0</v>
      </c>
      <c r="L151" s="86">
        <f t="shared" si="40"/>
        <v>0</v>
      </c>
      <c r="M151" s="204">
        <v>0.7</v>
      </c>
      <c r="N151" s="199">
        <v>23843.97</v>
      </c>
      <c r="O151" s="199">
        <f t="shared" si="41"/>
        <v>16.690778999999999</v>
      </c>
      <c r="P151" s="285">
        <f t="shared" si="42"/>
        <v>16.690778999999999</v>
      </c>
      <c r="Q151" s="285" t="s">
        <v>255</v>
      </c>
      <c r="R151" s="282">
        <v>16.690999999999999</v>
      </c>
      <c r="S151" s="199">
        <f t="shared" si="43"/>
        <v>-2.2099999999980469E-4</v>
      </c>
      <c r="T151" s="285">
        <v>0</v>
      </c>
    </row>
    <row r="152" spans="1:20" s="284" customFormat="1" ht="90" x14ac:dyDescent="0.25">
      <c r="A152" s="285">
        <f t="shared" si="38"/>
        <v>143</v>
      </c>
      <c r="B152" s="285" t="s">
        <v>723</v>
      </c>
      <c r="C152" s="200">
        <v>45169</v>
      </c>
      <c r="D152" s="285" t="s">
        <v>724</v>
      </c>
      <c r="E152" s="249" t="s">
        <v>725</v>
      </c>
      <c r="F152" s="285"/>
      <c r="G152" s="285" t="s">
        <v>304</v>
      </c>
      <c r="H152" s="285" t="str">
        <f t="shared" ref="H152:H180" si="44">D152</f>
        <v>ст.Саратовская, ул.Вишневая, 17а</v>
      </c>
      <c r="I152" s="86">
        <v>0</v>
      </c>
      <c r="J152" s="86">
        <v>0</v>
      </c>
      <c r="K152" s="86">
        <v>0</v>
      </c>
      <c r="L152" s="86">
        <f t="shared" si="40"/>
        <v>0</v>
      </c>
      <c r="M152" s="204">
        <v>0.7</v>
      </c>
      <c r="N152" s="199">
        <v>23843.97</v>
      </c>
      <c r="O152" s="199">
        <f t="shared" si="41"/>
        <v>16.690778999999999</v>
      </c>
      <c r="P152" s="285">
        <f t="shared" si="42"/>
        <v>16.690778999999999</v>
      </c>
      <c r="Q152" s="285" t="s">
        <v>255</v>
      </c>
      <c r="R152" s="282">
        <v>0</v>
      </c>
      <c r="S152" s="199">
        <f t="shared" si="43"/>
        <v>16.690778999999999</v>
      </c>
      <c r="T152" s="285">
        <v>0</v>
      </c>
    </row>
    <row r="153" spans="1:20" s="284" customFormat="1" ht="90" x14ac:dyDescent="0.25">
      <c r="A153" s="285">
        <f t="shared" si="38"/>
        <v>144</v>
      </c>
      <c r="B153" s="285" t="s">
        <v>726</v>
      </c>
      <c r="C153" s="200">
        <v>45174</v>
      </c>
      <c r="D153" s="285" t="s">
        <v>727</v>
      </c>
      <c r="E153" s="249" t="s">
        <v>728</v>
      </c>
      <c r="F153" s="285"/>
      <c r="G153" s="285" t="s">
        <v>304</v>
      </c>
      <c r="H153" s="285" t="str">
        <f t="shared" si="44"/>
        <v>г. Горячий Ключ, ул.Комсомольская, 22а</v>
      </c>
      <c r="I153" s="86">
        <v>0</v>
      </c>
      <c r="J153" s="86">
        <v>0</v>
      </c>
      <c r="K153" s="86">
        <v>0</v>
      </c>
      <c r="L153" s="86">
        <f t="shared" si="40"/>
        <v>0</v>
      </c>
      <c r="M153" s="204">
        <v>0.7</v>
      </c>
      <c r="N153" s="199">
        <v>23843.97</v>
      </c>
      <c r="O153" s="199">
        <f t="shared" si="41"/>
        <v>16.690778999999999</v>
      </c>
      <c r="P153" s="285">
        <f t="shared" si="42"/>
        <v>16.690778999999999</v>
      </c>
      <c r="Q153" s="285" t="s">
        <v>255</v>
      </c>
      <c r="R153" s="282">
        <v>16.690999999999999</v>
      </c>
      <c r="S153" s="199">
        <f t="shared" si="43"/>
        <v>-2.2099999999980469E-4</v>
      </c>
      <c r="T153" s="285">
        <v>0</v>
      </c>
    </row>
    <row r="154" spans="1:20" s="284" customFormat="1" ht="90" x14ac:dyDescent="0.25">
      <c r="A154" s="285">
        <f t="shared" si="38"/>
        <v>145</v>
      </c>
      <c r="B154" s="285" t="s">
        <v>726</v>
      </c>
      <c r="C154" s="200">
        <v>45174</v>
      </c>
      <c r="D154" s="285" t="s">
        <v>730</v>
      </c>
      <c r="E154" s="249" t="s">
        <v>729</v>
      </c>
      <c r="F154" s="285"/>
      <c r="G154" s="285" t="s">
        <v>304</v>
      </c>
      <c r="H154" s="285" t="str">
        <f t="shared" si="44"/>
        <v>г. Горячий Ключ, ул.Комсомольская, 22</v>
      </c>
      <c r="I154" s="86">
        <v>0</v>
      </c>
      <c r="J154" s="86">
        <v>0</v>
      </c>
      <c r="K154" s="86">
        <v>0</v>
      </c>
      <c r="L154" s="86">
        <f t="shared" si="40"/>
        <v>0</v>
      </c>
      <c r="M154" s="204">
        <v>0.7</v>
      </c>
      <c r="N154" s="199">
        <v>23843.97</v>
      </c>
      <c r="O154" s="199">
        <f t="shared" si="41"/>
        <v>16.690778999999999</v>
      </c>
      <c r="P154" s="285">
        <f t="shared" si="42"/>
        <v>16.690778999999999</v>
      </c>
      <c r="Q154" s="285" t="s">
        <v>255</v>
      </c>
      <c r="R154" s="282">
        <v>16.690999999999999</v>
      </c>
      <c r="S154" s="199">
        <f t="shared" si="43"/>
        <v>-2.2099999999980469E-4</v>
      </c>
      <c r="T154" s="285">
        <v>0</v>
      </c>
    </row>
    <row r="155" spans="1:20" s="284" customFormat="1" ht="90" x14ac:dyDescent="0.25">
      <c r="A155" s="285">
        <f t="shared" si="38"/>
        <v>146</v>
      </c>
      <c r="B155" s="285" t="s">
        <v>731</v>
      </c>
      <c r="C155" s="200">
        <v>45174</v>
      </c>
      <c r="D155" s="285" t="s">
        <v>732</v>
      </c>
      <c r="E155" s="249" t="s">
        <v>733</v>
      </c>
      <c r="F155" s="285"/>
      <c r="G155" s="285" t="s">
        <v>304</v>
      </c>
      <c r="H155" s="285" t="str">
        <f t="shared" si="44"/>
        <v>г.Горячий Ключ, ул.Красная/Молодежная, 55/1а</v>
      </c>
      <c r="I155" s="86">
        <v>0</v>
      </c>
      <c r="J155" s="86">
        <v>0</v>
      </c>
      <c r="K155" s="86">
        <v>0</v>
      </c>
      <c r="L155" s="86">
        <f t="shared" si="40"/>
        <v>0</v>
      </c>
      <c r="M155" s="204">
        <v>0.7</v>
      </c>
      <c r="N155" s="199">
        <v>23843.97</v>
      </c>
      <c r="O155" s="199">
        <f t="shared" si="41"/>
        <v>16.690778999999999</v>
      </c>
      <c r="P155" s="285">
        <f t="shared" si="42"/>
        <v>16.690778999999999</v>
      </c>
      <c r="Q155" s="285" t="s">
        <v>255</v>
      </c>
      <c r="R155" s="282">
        <v>0</v>
      </c>
      <c r="S155" s="199">
        <f t="shared" si="43"/>
        <v>16.690778999999999</v>
      </c>
      <c r="T155" s="285">
        <v>0</v>
      </c>
    </row>
    <row r="156" spans="1:20" s="284" customFormat="1" ht="90" x14ac:dyDescent="0.25">
      <c r="A156" s="285">
        <f t="shared" si="38"/>
        <v>147</v>
      </c>
      <c r="B156" s="285" t="s">
        <v>734</v>
      </c>
      <c r="C156" s="200">
        <v>45175</v>
      </c>
      <c r="D156" s="285" t="s">
        <v>735</v>
      </c>
      <c r="E156" s="249" t="s">
        <v>736</v>
      </c>
      <c r="F156" s="285"/>
      <c r="G156" s="285" t="s">
        <v>304</v>
      </c>
      <c r="H156" s="285" t="str">
        <f t="shared" si="44"/>
        <v>ст.Мартанская, ул.Чапаева, 14</v>
      </c>
      <c r="I156" s="86">
        <v>0</v>
      </c>
      <c r="J156" s="86">
        <v>0</v>
      </c>
      <c r="K156" s="86">
        <v>0</v>
      </c>
      <c r="L156" s="86">
        <f t="shared" si="40"/>
        <v>0</v>
      </c>
      <c r="M156" s="204">
        <v>0.7</v>
      </c>
      <c r="N156" s="199">
        <v>23843.97</v>
      </c>
      <c r="O156" s="199">
        <f t="shared" si="41"/>
        <v>16.690778999999999</v>
      </c>
      <c r="P156" s="285">
        <f t="shared" si="42"/>
        <v>16.690778999999999</v>
      </c>
      <c r="Q156" s="285" t="s">
        <v>255</v>
      </c>
      <c r="R156" s="282">
        <v>16.690999999999999</v>
      </c>
      <c r="S156" s="199">
        <f t="shared" si="43"/>
        <v>-2.2099999999980469E-4</v>
      </c>
      <c r="T156" s="285">
        <v>0</v>
      </c>
    </row>
    <row r="157" spans="1:20" s="284" customFormat="1" ht="90" x14ac:dyDescent="0.25">
      <c r="A157" s="285">
        <f t="shared" si="38"/>
        <v>148</v>
      </c>
      <c r="B157" s="285" t="s">
        <v>737</v>
      </c>
      <c r="C157" s="200">
        <v>45176</v>
      </c>
      <c r="D157" s="285" t="s">
        <v>738</v>
      </c>
      <c r="E157" s="249" t="s">
        <v>739</v>
      </c>
      <c r="F157" s="285"/>
      <c r="G157" s="285" t="s">
        <v>304</v>
      </c>
      <c r="H157" s="285" t="str">
        <f t="shared" si="44"/>
        <v>п.Первомайский, Бриз</v>
      </c>
      <c r="I157" s="86">
        <v>0</v>
      </c>
      <c r="J157" s="86">
        <v>0</v>
      </c>
      <c r="K157" s="86">
        <v>0</v>
      </c>
      <c r="L157" s="86">
        <f t="shared" si="40"/>
        <v>0</v>
      </c>
      <c r="M157" s="204">
        <v>0.7</v>
      </c>
      <c r="N157" s="199">
        <v>23843.97</v>
      </c>
      <c r="O157" s="199">
        <f t="shared" si="41"/>
        <v>16.690778999999999</v>
      </c>
      <c r="P157" s="285">
        <f t="shared" si="42"/>
        <v>16.690778999999999</v>
      </c>
      <c r="Q157" s="285" t="s">
        <v>255</v>
      </c>
      <c r="R157" s="282">
        <v>0</v>
      </c>
      <c r="S157" s="199">
        <f t="shared" si="43"/>
        <v>16.690778999999999</v>
      </c>
      <c r="T157" s="285">
        <v>0</v>
      </c>
    </row>
    <row r="158" spans="1:20" s="284" customFormat="1" ht="90" x14ac:dyDescent="0.25">
      <c r="A158" s="285">
        <f t="shared" si="38"/>
        <v>149</v>
      </c>
      <c r="B158" s="285" t="s">
        <v>740</v>
      </c>
      <c r="C158" s="200">
        <v>45180</v>
      </c>
      <c r="D158" s="285" t="s">
        <v>741</v>
      </c>
      <c r="E158" s="249" t="s">
        <v>742</v>
      </c>
      <c r="F158" s="285"/>
      <c r="G158" s="285" t="s">
        <v>304</v>
      </c>
      <c r="H158" s="285" t="str">
        <f t="shared" si="44"/>
        <v>ст.Саратовская, ул.Полимерная, 4</v>
      </c>
      <c r="I158" s="86">
        <v>0</v>
      </c>
      <c r="J158" s="86">
        <v>0</v>
      </c>
      <c r="K158" s="86">
        <v>0</v>
      </c>
      <c r="L158" s="86">
        <f t="shared" si="40"/>
        <v>0</v>
      </c>
      <c r="M158" s="204">
        <v>0.7</v>
      </c>
      <c r="N158" s="199">
        <v>23843.97</v>
      </c>
      <c r="O158" s="199">
        <f t="shared" si="41"/>
        <v>16.690778999999999</v>
      </c>
      <c r="P158" s="285">
        <f t="shared" si="42"/>
        <v>16.690778999999999</v>
      </c>
      <c r="Q158" s="285" t="s">
        <v>255</v>
      </c>
      <c r="R158" s="282">
        <v>16.690999999999999</v>
      </c>
      <c r="S158" s="199">
        <f t="shared" si="43"/>
        <v>-2.2099999999980469E-4</v>
      </c>
      <c r="T158" s="285">
        <v>0</v>
      </c>
    </row>
    <row r="159" spans="1:20" s="284" customFormat="1" ht="90" x14ac:dyDescent="0.25">
      <c r="A159" s="285">
        <f t="shared" si="38"/>
        <v>150</v>
      </c>
      <c r="B159" s="285" t="s">
        <v>743</v>
      </c>
      <c r="C159" s="200">
        <v>45180</v>
      </c>
      <c r="D159" s="285" t="s">
        <v>744</v>
      </c>
      <c r="E159" s="249" t="s">
        <v>745</v>
      </c>
      <c r="F159" s="285"/>
      <c r="G159" s="285" t="s">
        <v>304</v>
      </c>
      <c r="H159" s="285" t="str">
        <f t="shared" si="44"/>
        <v>ст.Саратовская, ул.Рабочая, 25б</v>
      </c>
      <c r="I159" s="86">
        <v>0</v>
      </c>
      <c r="J159" s="86">
        <v>0</v>
      </c>
      <c r="K159" s="86">
        <v>0</v>
      </c>
      <c r="L159" s="86">
        <f t="shared" si="40"/>
        <v>0</v>
      </c>
      <c r="M159" s="204">
        <v>0.7</v>
      </c>
      <c r="N159" s="199">
        <v>23843.97</v>
      </c>
      <c r="O159" s="199">
        <f t="shared" si="41"/>
        <v>16.690778999999999</v>
      </c>
      <c r="P159" s="285">
        <f t="shared" si="42"/>
        <v>16.690778999999999</v>
      </c>
      <c r="Q159" s="285" t="s">
        <v>255</v>
      </c>
      <c r="R159" s="282">
        <v>0</v>
      </c>
      <c r="S159" s="199">
        <f t="shared" si="43"/>
        <v>16.690778999999999</v>
      </c>
      <c r="T159" s="285">
        <v>0</v>
      </c>
    </row>
    <row r="160" spans="1:20" s="284" customFormat="1" ht="90" x14ac:dyDescent="0.25">
      <c r="A160" s="285">
        <f t="shared" si="38"/>
        <v>151</v>
      </c>
      <c r="B160" s="285" t="s">
        <v>746</v>
      </c>
      <c r="C160" s="200">
        <v>45198</v>
      </c>
      <c r="D160" s="285" t="s">
        <v>747</v>
      </c>
      <c r="E160" s="249" t="s">
        <v>748</v>
      </c>
      <c r="F160" s="285"/>
      <c r="G160" s="285" t="s">
        <v>304</v>
      </c>
      <c r="H160" s="285" t="str">
        <f t="shared" si="44"/>
        <v>г.Горячий Ключ, ул.Береговая, 30</v>
      </c>
      <c r="I160" s="86">
        <v>0</v>
      </c>
      <c r="J160" s="86">
        <v>0</v>
      </c>
      <c r="K160" s="86">
        <v>0</v>
      </c>
      <c r="L160" s="86">
        <f t="shared" si="40"/>
        <v>0</v>
      </c>
      <c r="M160" s="204">
        <v>0.7</v>
      </c>
      <c r="N160" s="199">
        <v>23843.97</v>
      </c>
      <c r="O160" s="199">
        <f t="shared" si="41"/>
        <v>16.690778999999999</v>
      </c>
      <c r="P160" s="285">
        <f t="shared" si="42"/>
        <v>16.690778999999999</v>
      </c>
      <c r="Q160" s="285" t="s">
        <v>255</v>
      </c>
      <c r="R160" s="282">
        <v>0</v>
      </c>
      <c r="S160" s="199">
        <f t="shared" si="43"/>
        <v>16.690778999999999</v>
      </c>
      <c r="T160" s="285">
        <v>0</v>
      </c>
    </row>
    <row r="161" spans="1:20" s="284" customFormat="1" ht="90" x14ac:dyDescent="0.25">
      <c r="A161" s="285">
        <f t="shared" si="38"/>
        <v>152</v>
      </c>
      <c r="B161" s="285" t="s">
        <v>749</v>
      </c>
      <c r="C161" s="200">
        <v>45198</v>
      </c>
      <c r="D161" s="285" t="s">
        <v>750</v>
      </c>
      <c r="E161" s="249" t="s">
        <v>751</v>
      </c>
      <c r="F161" s="285"/>
      <c r="G161" s="285" t="s">
        <v>304</v>
      </c>
      <c r="H161" s="285" t="str">
        <f t="shared" si="44"/>
        <v>г.Горячий Ключ, Кунпанова Поляна, ул.Садовая, 44</v>
      </c>
      <c r="I161" s="86">
        <v>0</v>
      </c>
      <c r="J161" s="86">
        <v>0</v>
      </c>
      <c r="K161" s="86">
        <v>0</v>
      </c>
      <c r="L161" s="86">
        <f t="shared" si="40"/>
        <v>0</v>
      </c>
      <c r="M161" s="204">
        <v>0.7</v>
      </c>
      <c r="N161" s="199">
        <v>23843.97</v>
      </c>
      <c r="O161" s="199">
        <f t="shared" si="41"/>
        <v>16.690778999999999</v>
      </c>
      <c r="P161" s="285">
        <f t="shared" si="42"/>
        <v>16.690778999999999</v>
      </c>
      <c r="Q161" s="285" t="s">
        <v>255</v>
      </c>
      <c r="R161" s="282">
        <v>0</v>
      </c>
      <c r="S161" s="199">
        <f t="shared" si="43"/>
        <v>16.690778999999999</v>
      </c>
      <c r="T161" s="285">
        <v>0</v>
      </c>
    </row>
    <row r="162" spans="1:20" s="287" customFormat="1" ht="90" x14ac:dyDescent="0.25">
      <c r="A162" s="288">
        <f t="shared" si="38"/>
        <v>153</v>
      </c>
      <c r="B162" s="288" t="s">
        <v>759</v>
      </c>
      <c r="C162" s="200">
        <v>45201</v>
      </c>
      <c r="D162" s="288" t="s">
        <v>760</v>
      </c>
      <c r="E162" s="249" t="s">
        <v>761</v>
      </c>
      <c r="F162" s="288"/>
      <c r="G162" s="288" t="s">
        <v>304</v>
      </c>
      <c r="H162" s="288" t="str">
        <f t="shared" si="44"/>
        <v>ст.Саратовская, ул.Красноармейская, 54а</v>
      </c>
      <c r="I162" s="86">
        <v>0</v>
      </c>
      <c r="J162" s="86">
        <v>0</v>
      </c>
      <c r="K162" s="86">
        <v>0</v>
      </c>
      <c r="L162" s="86">
        <f t="shared" si="40"/>
        <v>0</v>
      </c>
      <c r="M162" s="204">
        <v>0.7</v>
      </c>
      <c r="N162" s="199">
        <v>23843.97</v>
      </c>
      <c r="O162" s="199">
        <f t="shared" si="41"/>
        <v>16.690778999999999</v>
      </c>
      <c r="P162" s="288">
        <f t="shared" si="42"/>
        <v>16.690778999999999</v>
      </c>
      <c r="Q162" s="288" t="s">
        <v>255</v>
      </c>
      <c r="R162" s="282">
        <v>0</v>
      </c>
      <c r="S162" s="199">
        <f t="shared" si="43"/>
        <v>16.690778999999999</v>
      </c>
      <c r="T162" s="288">
        <v>0</v>
      </c>
    </row>
    <row r="163" spans="1:20" s="287" customFormat="1" ht="90" x14ac:dyDescent="0.25">
      <c r="A163" s="288">
        <f t="shared" si="38"/>
        <v>154</v>
      </c>
      <c r="B163" s="288" t="s">
        <v>762</v>
      </c>
      <c r="C163" s="200">
        <v>45203</v>
      </c>
      <c r="D163" s="288" t="s">
        <v>763</v>
      </c>
      <c r="E163" s="249" t="s">
        <v>764</v>
      </c>
      <c r="F163" s="288"/>
      <c r="G163" s="288" t="s">
        <v>304</v>
      </c>
      <c r="H163" s="288" t="str">
        <f t="shared" si="44"/>
        <v>ст. Имеретинская, ул. Заречная, 10б</v>
      </c>
      <c r="I163" s="86">
        <v>0</v>
      </c>
      <c r="J163" s="86">
        <v>0</v>
      </c>
      <c r="K163" s="86">
        <v>0</v>
      </c>
      <c r="L163" s="86">
        <f t="shared" si="40"/>
        <v>0</v>
      </c>
      <c r="M163" s="204">
        <v>0.7</v>
      </c>
      <c r="N163" s="199">
        <v>23843.97</v>
      </c>
      <c r="O163" s="199">
        <f t="shared" si="41"/>
        <v>16.690778999999999</v>
      </c>
      <c r="P163" s="288">
        <f t="shared" si="42"/>
        <v>16.690778999999999</v>
      </c>
      <c r="Q163" s="288" t="s">
        <v>255</v>
      </c>
      <c r="R163" s="282">
        <v>0</v>
      </c>
      <c r="S163" s="199">
        <f t="shared" si="43"/>
        <v>16.690778999999999</v>
      </c>
      <c r="T163" s="288">
        <v>0</v>
      </c>
    </row>
    <row r="164" spans="1:20" s="287" customFormat="1" ht="90" x14ac:dyDescent="0.25">
      <c r="A164" s="288">
        <f t="shared" si="38"/>
        <v>155</v>
      </c>
      <c r="B164" s="288" t="s">
        <v>765</v>
      </c>
      <c r="C164" s="200">
        <v>45204</v>
      </c>
      <c r="D164" s="288" t="s">
        <v>766</v>
      </c>
      <c r="E164" s="249" t="s">
        <v>767</v>
      </c>
      <c r="F164" s="288"/>
      <c r="G164" s="288" t="s">
        <v>304</v>
      </c>
      <c r="H164" s="288" t="str">
        <f t="shared" si="44"/>
        <v>ст. Мартанская, ул. Советская, 10б</v>
      </c>
      <c r="I164" s="86">
        <v>0</v>
      </c>
      <c r="J164" s="86">
        <v>0</v>
      </c>
      <c r="K164" s="86">
        <v>0</v>
      </c>
      <c r="L164" s="86">
        <f t="shared" si="40"/>
        <v>0</v>
      </c>
      <c r="M164" s="204">
        <v>0.7</v>
      </c>
      <c r="N164" s="199">
        <v>23843.97</v>
      </c>
      <c r="O164" s="199">
        <f t="shared" si="41"/>
        <v>16.690778999999999</v>
      </c>
      <c r="P164" s="288">
        <f t="shared" si="42"/>
        <v>16.690778999999999</v>
      </c>
      <c r="Q164" s="288" t="s">
        <v>255</v>
      </c>
      <c r="R164" s="282">
        <v>0</v>
      </c>
      <c r="S164" s="199">
        <f t="shared" si="43"/>
        <v>16.690778999999999</v>
      </c>
      <c r="T164" s="288">
        <v>0</v>
      </c>
    </row>
    <row r="165" spans="1:20" s="287" customFormat="1" ht="90" x14ac:dyDescent="0.25">
      <c r="A165" s="288">
        <f t="shared" si="38"/>
        <v>156</v>
      </c>
      <c r="B165" s="288" t="s">
        <v>768</v>
      </c>
      <c r="C165" s="200">
        <v>45205</v>
      </c>
      <c r="D165" s="288" t="s">
        <v>769</v>
      </c>
      <c r="E165" s="249" t="s">
        <v>770</v>
      </c>
      <c r="F165" s="288"/>
      <c r="G165" s="288" t="s">
        <v>304</v>
      </c>
      <c r="H165" s="288" t="str">
        <f t="shared" si="44"/>
        <v>г. Горячий Ключ, ул. Мичурина, 25</v>
      </c>
      <c r="I165" s="86">
        <v>0</v>
      </c>
      <c r="J165" s="86">
        <v>0</v>
      </c>
      <c r="K165" s="86">
        <v>0</v>
      </c>
      <c r="L165" s="86">
        <f t="shared" si="40"/>
        <v>0</v>
      </c>
      <c r="M165" s="204">
        <v>0.7</v>
      </c>
      <c r="N165" s="199">
        <v>23843.97</v>
      </c>
      <c r="O165" s="199">
        <f t="shared" si="41"/>
        <v>16.690778999999999</v>
      </c>
      <c r="P165" s="288">
        <f t="shared" si="42"/>
        <v>16.690778999999999</v>
      </c>
      <c r="Q165" s="288" t="s">
        <v>255</v>
      </c>
      <c r="R165" s="282">
        <v>0</v>
      </c>
      <c r="S165" s="199">
        <f t="shared" si="43"/>
        <v>16.690778999999999</v>
      </c>
      <c r="T165" s="288">
        <v>0</v>
      </c>
    </row>
    <row r="166" spans="1:20" s="287" customFormat="1" ht="90" x14ac:dyDescent="0.25">
      <c r="A166" s="288">
        <f t="shared" si="38"/>
        <v>157</v>
      </c>
      <c r="B166" s="288" t="s">
        <v>771</v>
      </c>
      <c r="C166" s="200">
        <v>45215</v>
      </c>
      <c r="D166" s="288" t="s">
        <v>772</v>
      </c>
      <c r="E166" s="249" t="s">
        <v>773</v>
      </c>
      <c r="F166" s="288"/>
      <c r="G166" s="288" t="s">
        <v>304</v>
      </c>
      <c r="H166" s="288" t="str">
        <f t="shared" si="44"/>
        <v>п. Приреченский, ул. Парковая, 32а</v>
      </c>
      <c r="I166" s="86">
        <v>0</v>
      </c>
      <c r="J166" s="86">
        <v>0</v>
      </c>
      <c r="K166" s="86">
        <v>0</v>
      </c>
      <c r="L166" s="86">
        <f t="shared" si="40"/>
        <v>0</v>
      </c>
      <c r="M166" s="204">
        <v>0.7</v>
      </c>
      <c r="N166" s="199">
        <v>23843.97</v>
      </c>
      <c r="O166" s="199">
        <f t="shared" si="41"/>
        <v>16.690778999999999</v>
      </c>
      <c r="P166" s="288">
        <f t="shared" si="42"/>
        <v>16.690778999999999</v>
      </c>
      <c r="Q166" s="288" t="s">
        <v>255</v>
      </c>
      <c r="R166" s="282">
        <v>0</v>
      </c>
      <c r="S166" s="199">
        <f t="shared" si="43"/>
        <v>16.690778999999999</v>
      </c>
      <c r="T166" s="288">
        <v>0</v>
      </c>
    </row>
    <row r="167" spans="1:20" s="287" customFormat="1" ht="90" x14ac:dyDescent="0.25">
      <c r="A167" s="288">
        <f t="shared" si="38"/>
        <v>158</v>
      </c>
      <c r="B167" s="288" t="s">
        <v>774</v>
      </c>
      <c r="C167" s="200">
        <v>45215</v>
      </c>
      <c r="D167" s="288" t="s">
        <v>775</v>
      </c>
      <c r="E167" s="249" t="s">
        <v>776</v>
      </c>
      <c r="F167" s="288"/>
      <c r="G167" s="288" t="s">
        <v>304</v>
      </c>
      <c r="H167" s="288" t="str">
        <f t="shared" si="44"/>
        <v>г. Горячий Ключ, ул. Луговая, 14а</v>
      </c>
      <c r="I167" s="86">
        <v>0</v>
      </c>
      <c r="J167" s="86">
        <v>0</v>
      </c>
      <c r="K167" s="86">
        <v>0</v>
      </c>
      <c r="L167" s="86">
        <f t="shared" si="40"/>
        <v>0</v>
      </c>
      <c r="M167" s="204">
        <v>0.7</v>
      </c>
      <c r="N167" s="199">
        <v>23843.97</v>
      </c>
      <c r="O167" s="199">
        <f t="shared" si="41"/>
        <v>16.690778999999999</v>
      </c>
      <c r="P167" s="288">
        <f t="shared" si="42"/>
        <v>16.690778999999999</v>
      </c>
      <c r="Q167" s="288" t="s">
        <v>255</v>
      </c>
      <c r="R167" s="282">
        <v>0</v>
      </c>
      <c r="S167" s="199">
        <f t="shared" si="43"/>
        <v>16.690778999999999</v>
      </c>
      <c r="T167" s="288">
        <v>0</v>
      </c>
    </row>
    <row r="168" spans="1:20" s="287" customFormat="1" ht="90" x14ac:dyDescent="0.25">
      <c r="A168" s="288">
        <f t="shared" si="38"/>
        <v>159</v>
      </c>
      <c r="B168" s="288" t="s">
        <v>777</v>
      </c>
      <c r="C168" s="200">
        <v>45216</v>
      </c>
      <c r="D168" s="288" t="s">
        <v>778</v>
      </c>
      <c r="E168" s="249" t="s">
        <v>779</v>
      </c>
      <c r="F168" s="288"/>
      <c r="G168" s="288" t="s">
        <v>304</v>
      </c>
      <c r="H168" s="288" t="str">
        <f t="shared" si="44"/>
        <v>ст. Саратовская, ул. Бандаренко, 13</v>
      </c>
      <c r="I168" s="86">
        <v>0</v>
      </c>
      <c r="J168" s="86">
        <v>0</v>
      </c>
      <c r="K168" s="86">
        <v>0</v>
      </c>
      <c r="L168" s="86">
        <f t="shared" si="40"/>
        <v>0</v>
      </c>
      <c r="M168" s="204">
        <v>0.7</v>
      </c>
      <c r="N168" s="199">
        <v>23843.97</v>
      </c>
      <c r="O168" s="199">
        <f t="shared" si="41"/>
        <v>16.690778999999999</v>
      </c>
      <c r="P168" s="288">
        <f t="shared" si="42"/>
        <v>16.690778999999999</v>
      </c>
      <c r="Q168" s="288" t="s">
        <v>255</v>
      </c>
      <c r="R168" s="282">
        <v>0</v>
      </c>
      <c r="S168" s="199">
        <f t="shared" si="43"/>
        <v>16.690778999999999</v>
      </c>
      <c r="T168" s="288">
        <v>0</v>
      </c>
    </row>
    <row r="169" spans="1:20" s="287" customFormat="1" ht="90" x14ac:dyDescent="0.25">
      <c r="A169" s="288">
        <f t="shared" si="38"/>
        <v>160</v>
      </c>
      <c r="B169" s="288" t="s">
        <v>780</v>
      </c>
      <c r="C169" s="200">
        <v>45237</v>
      </c>
      <c r="D169" s="288" t="s">
        <v>781</v>
      </c>
      <c r="E169" s="249" t="s">
        <v>782</v>
      </c>
      <c r="F169" s="288"/>
      <c r="G169" s="288" t="s">
        <v>304</v>
      </c>
      <c r="H169" s="288" t="str">
        <f t="shared" si="44"/>
        <v>ст. Мартанская, ул. Набережная, 1б</v>
      </c>
      <c r="I169" s="86">
        <v>0</v>
      </c>
      <c r="J169" s="86">
        <v>0</v>
      </c>
      <c r="K169" s="86">
        <v>0</v>
      </c>
      <c r="L169" s="86">
        <f t="shared" si="40"/>
        <v>0</v>
      </c>
      <c r="M169" s="204">
        <v>0.7</v>
      </c>
      <c r="N169" s="199">
        <v>23843.97</v>
      </c>
      <c r="O169" s="199">
        <f t="shared" si="41"/>
        <v>16.690778999999999</v>
      </c>
      <c r="P169" s="288">
        <f t="shared" si="42"/>
        <v>16.690778999999999</v>
      </c>
      <c r="Q169" s="288" t="s">
        <v>255</v>
      </c>
      <c r="R169" s="282">
        <v>0</v>
      </c>
      <c r="S169" s="199">
        <f t="shared" si="43"/>
        <v>16.690778999999999</v>
      </c>
      <c r="T169" s="288">
        <v>0</v>
      </c>
    </row>
    <row r="170" spans="1:20" s="287" customFormat="1" ht="90" x14ac:dyDescent="0.25">
      <c r="A170" s="288">
        <f t="shared" si="38"/>
        <v>161</v>
      </c>
      <c r="B170" s="288" t="s">
        <v>783</v>
      </c>
      <c r="C170" s="200">
        <v>45239</v>
      </c>
      <c r="D170" s="288" t="s">
        <v>784</v>
      </c>
      <c r="E170" s="249" t="s">
        <v>785</v>
      </c>
      <c r="F170" s="288"/>
      <c r="G170" s="288" t="s">
        <v>304</v>
      </c>
      <c r="H170" s="288" t="str">
        <f t="shared" si="44"/>
        <v>п. Первомайский СНТ Бриз</v>
      </c>
      <c r="I170" s="86">
        <v>0</v>
      </c>
      <c r="J170" s="86">
        <v>0</v>
      </c>
      <c r="K170" s="86">
        <v>0</v>
      </c>
      <c r="L170" s="86">
        <f t="shared" si="40"/>
        <v>0</v>
      </c>
      <c r="M170" s="204">
        <v>0.7</v>
      </c>
      <c r="N170" s="199">
        <v>23843.97</v>
      </c>
      <c r="O170" s="199">
        <f t="shared" si="41"/>
        <v>16.690778999999999</v>
      </c>
      <c r="P170" s="288">
        <f t="shared" si="42"/>
        <v>16.690778999999999</v>
      </c>
      <c r="Q170" s="288" t="s">
        <v>255</v>
      </c>
      <c r="R170" s="282">
        <v>0</v>
      </c>
      <c r="S170" s="199">
        <f t="shared" si="43"/>
        <v>16.690778999999999</v>
      </c>
      <c r="T170" s="288">
        <v>0</v>
      </c>
    </row>
    <row r="171" spans="1:20" s="297" customFormat="1" ht="90" x14ac:dyDescent="0.25">
      <c r="A171" s="298">
        <f t="shared" si="38"/>
        <v>162</v>
      </c>
      <c r="B171" s="298" t="s">
        <v>875</v>
      </c>
      <c r="C171" s="200">
        <v>45244</v>
      </c>
      <c r="D171" s="298" t="s">
        <v>876</v>
      </c>
      <c r="E171" s="249" t="s">
        <v>877</v>
      </c>
      <c r="F171" s="298"/>
      <c r="G171" s="298" t="s">
        <v>304</v>
      </c>
      <c r="H171" s="298" t="str">
        <f t="shared" ref="H171" si="45">D171</f>
        <v>ст. Саратовская, ул. Табачная, 12</v>
      </c>
      <c r="I171" s="86">
        <v>0</v>
      </c>
      <c r="J171" s="86">
        <v>0</v>
      </c>
      <c r="K171" s="86">
        <v>0</v>
      </c>
      <c r="L171" s="86">
        <f t="shared" ref="L171" si="46">I171*K171</f>
        <v>0</v>
      </c>
      <c r="M171" s="204">
        <v>0.14000000000000001</v>
      </c>
      <c r="N171" s="199">
        <v>23843.97</v>
      </c>
      <c r="O171" s="199">
        <f t="shared" ref="O171" si="47">M171*N171/1000</f>
        <v>3.3381558000000005</v>
      </c>
      <c r="P171" s="298">
        <f t="shared" ref="P171" si="48">L171+O171</f>
        <v>3.3381558000000005</v>
      </c>
      <c r="Q171" s="298" t="s">
        <v>255</v>
      </c>
      <c r="R171" s="282">
        <v>0</v>
      </c>
      <c r="S171" s="199">
        <f>O171-R171</f>
        <v>3.3381558000000005</v>
      </c>
      <c r="T171" s="298">
        <v>0</v>
      </c>
    </row>
    <row r="172" spans="1:20" s="287" customFormat="1" ht="90" x14ac:dyDescent="0.25">
      <c r="A172" s="298">
        <f t="shared" si="38"/>
        <v>163</v>
      </c>
      <c r="B172" s="288" t="s">
        <v>786</v>
      </c>
      <c r="C172" s="200">
        <v>45246</v>
      </c>
      <c r="D172" s="288" t="s">
        <v>787</v>
      </c>
      <c r="E172" s="249" t="s">
        <v>788</v>
      </c>
      <c r="F172" s="288"/>
      <c r="G172" s="288" t="s">
        <v>304</v>
      </c>
      <c r="H172" s="288" t="str">
        <f t="shared" si="44"/>
        <v>ст. Бакинская, ул. Комсомольская, 77а</v>
      </c>
      <c r="I172" s="86">
        <v>0</v>
      </c>
      <c r="J172" s="86">
        <v>0</v>
      </c>
      <c r="K172" s="86">
        <v>0</v>
      </c>
      <c r="L172" s="86">
        <f t="shared" si="40"/>
        <v>0</v>
      </c>
      <c r="M172" s="204">
        <v>0.7</v>
      </c>
      <c r="N172" s="199">
        <v>23843.97</v>
      </c>
      <c r="O172" s="199">
        <f t="shared" si="41"/>
        <v>16.690778999999999</v>
      </c>
      <c r="P172" s="288">
        <f t="shared" si="42"/>
        <v>16.690778999999999</v>
      </c>
      <c r="Q172" s="288" t="s">
        <v>255</v>
      </c>
      <c r="R172" s="282">
        <v>0</v>
      </c>
      <c r="S172" s="199">
        <f t="shared" si="43"/>
        <v>16.690778999999999</v>
      </c>
      <c r="T172" s="288">
        <v>0</v>
      </c>
    </row>
    <row r="173" spans="1:20" s="287" customFormat="1" ht="90" x14ac:dyDescent="0.25">
      <c r="A173" s="288">
        <f t="shared" si="38"/>
        <v>164</v>
      </c>
      <c r="B173" s="288" t="s">
        <v>789</v>
      </c>
      <c r="C173" s="200">
        <v>45246</v>
      </c>
      <c r="D173" s="288" t="s">
        <v>868</v>
      </c>
      <c r="E173" s="249" t="s">
        <v>790</v>
      </c>
      <c r="F173" s="288"/>
      <c r="G173" s="288" t="s">
        <v>304</v>
      </c>
      <c r="H173" s="288" t="str">
        <f t="shared" si="44"/>
        <v>п. Первомайский СНТ Бриз, уч22</v>
      </c>
      <c r="I173" s="86">
        <v>0</v>
      </c>
      <c r="J173" s="86">
        <v>0</v>
      </c>
      <c r="K173" s="86">
        <v>0</v>
      </c>
      <c r="L173" s="86">
        <f t="shared" si="40"/>
        <v>0</v>
      </c>
      <c r="M173" s="204">
        <v>0.7</v>
      </c>
      <c r="N173" s="199">
        <v>23843.97</v>
      </c>
      <c r="O173" s="199">
        <f t="shared" si="41"/>
        <v>16.690778999999999</v>
      </c>
      <c r="P173" s="288">
        <f t="shared" si="42"/>
        <v>16.690778999999999</v>
      </c>
      <c r="Q173" s="288" t="s">
        <v>255</v>
      </c>
      <c r="R173" s="282">
        <v>16.690999999999999</v>
      </c>
      <c r="S173" s="199">
        <f t="shared" si="43"/>
        <v>-2.2099999999980469E-4</v>
      </c>
      <c r="T173" s="288">
        <v>0</v>
      </c>
    </row>
    <row r="174" spans="1:20" s="287" customFormat="1" ht="90" x14ac:dyDescent="0.25">
      <c r="A174" s="288">
        <f t="shared" si="38"/>
        <v>165</v>
      </c>
      <c r="B174" s="288" t="s">
        <v>791</v>
      </c>
      <c r="C174" s="200">
        <v>45246</v>
      </c>
      <c r="D174" s="288" t="s">
        <v>792</v>
      </c>
      <c r="E174" s="249" t="s">
        <v>793</v>
      </c>
      <c r="F174" s="288"/>
      <c r="G174" s="288" t="s">
        <v>304</v>
      </c>
      <c r="H174" s="288" t="str">
        <f t="shared" si="44"/>
        <v>ст. Суздальская, ул. Молодежная</v>
      </c>
      <c r="I174" s="86">
        <v>0</v>
      </c>
      <c r="J174" s="86">
        <v>0</v>
      </c>
      <c r="K174" s="86">
        <v>0</v>
      </c>
      <c r="L174" s="86">
        <f t="shared" si="40"/>
        <v>0</v>
      </c>
      <c r="M174" s="204">
        <v>0.7</v>
      </c>
      <c r="N174" s="199">
        <v>23843.97</v>
      </c>
      <c r="O174" s="199">
        <f t="shared" si="41"/>
        <v>16.690778999999999</v>
      </c>
      <c r="P174" s="288">
        <f t="shared" si="42"/>
        <v>16.690778999999999</v>
      </c>
      <c r="Q174" s="288" t="s">
        <v>255</v>
      </c>
      <c r="R174" s="282">
        <v>16.690999999999999</v>
      </c>
      <c r="S174" s="199">
        <f t="shared" si="43"/>
        <v>-2.2099999999980469E-4</v>
      </c>
      <c r="T174" s="288">
        <v>0</v>
      </c>
    </row>
    <row r="175" spans="1:20" s="287" customFormat="1" ht="90" x14ac:dyDescent="0.25">
      <c r="A175" s="288">
        <f t="shared" si="38"/>
        <v>166</v>
      </c>
      <c r="B175" s="288" t="s">
        <v>794</v>
      </c>
      <c r="C175" s="200">
        <v>45246</v>
      </c>
      <c r="D175" s="288" t="s">
        <v>795</v>
      </c>
      <c r="E175" s="249" t="s">
        <v>796</v>
      </c>
      <c r="F175" s="288"/>
      <c r="G175" s="288" t="s">
        <v>304</v>
      </c>
      <c r="H175" s="288" t="str">
        <f t="shared" si="44"/>
        <v>ст. Суздальская, ул. Комсомольская, 25а</v>
      </c>
      <c r="I175" s="86">
        <v>0</v>
      </c>
      <c r="J175" s="86">
        <v>0</v>
      </c>
      <c r="K175" s="86">
        <v>0</v>
      </c>
      <c r="L175" s="86">
        <f t="shared" si="40"/>
        <v>0</v>
      </c>
      <c r="M175" s="204">
        <v>0.7</v>
      </c>
      <c r="N175" s="199">
        <v>23843.97</v>
      </c>
      <c r="O175" s="199">
        <f t="shared" si="41"/>
        <v>16.690778999999999</v>
      </c>
      <c r="P175" s="288">
        <f t="shared" si="42"/>
        <v>16.690778999999999</v>
      </c>
      <c r="Q175" s="288" t="s">
        <v>255</v>
      </c>
      <c r="R175" s="282">
        <v>16.690999999999999</v>
      </c>
      <c r="S175" s="199">
        <f t="shared" si="43"/>
        <v>-2.2099999999980469E-4</v>
      </c>
      <c r="T175" s="288">
        <v>0</v>
      </c>
    </row>
    <row r="176" spans="1:20" s="287" customFormat="1" ht="90" x14ac:dyDescent="0.25">
      <c r="A176" s="288">
        <f t="shared" si="38"/>
        <v>167</v>
      </c>
      <c r="B176" s="288" t="s">
        <v>797</v>
      </c>
      <c r="C176" s="200">
        <v>45246</v>
      </c>
      <c r="D176" s="288" t="s">
        <v>798</v>
      </c>
      <c r="E176" s="249" t="s">
        <v>799</v>
      </c>
      <c r="F176" s="288"/>
      <c r="G176" s="288" t="s">
        <v>304</v>
      </c>
      <c r="H176" s="288" t="str">
        <f t="shared" si="44"/>
        <v>г. Горячий Ключ, ул. Минеральная, 54</v>
      </c>
      <c r="I176" s="86">
        <v>0</v>
      </c>
      <c r="J176" s="86">
        <v>0</v>
      </c>
      <c r="K176" s="86">
        <v>0</v>
      </c>
      <c r="L176" s="86">
        <f t="shared" si="40"/>
        <v>0</v>
      </c>
      <c r="M176" s="204">
        <v>0.7</v>
      </c>
      <c r="N176" s="199">
        <v>23843.97</v>
      </c>
      <c r="O176" s="199">
        <f t="shared" si="41"/>
        <v>16.690778999999999</v>
      </c>
      <c r="P176" s="288">
        <f t="shared" si="42"/>
        <v>16.690778999999999</v>
      </c>
      <c r="Q176" s="288" t="s">
        <v>255</v>
      </c>
      <c r="R176" s="282">
        <v>0</v>
      </c>
      <c r="S176" s="199">
        <f t="shared" si="43"/>
        <v>16.690778999999999</v>
      </c>
      <c r="T176" s="288">
        <v>0</v>
      </c>
    </row>
    <row r="177" spans="1:20" s="287" customFormat="1" ht="90" x14ac:dyDescent="0.25">
      <c r="A177" s="288">
        <f t="shared" si="38"/>
        <v>168</v>
      </c>
      <c r="B177" s="288" t="s">
        <v>870</v>
      </c>
      <c r="C177" s="200">
        <v>45247</v>
      </c>
      <c r="D177" s="288" t="s">
        <v>800</v>
      </c>
      <c r="E177" s="249" t="s">
        <v>801</v>
      </c>
      <c r="F177" s="288"/>
      <c r="G177" s="288" t="s">
        <v>304</v>
      </c>
      <c r="H177" s="288" t="str">
        <f t="shared" si="44"/>
        <v>г. Горячий Ключ, ул. Советская, 18</v>
      </c>
      <c r="I177" s="86">
        <v>0</v>
      </c>
      <c r="J177" s="86">
        <v>0</v>
      </c>
      <c r="K177" s="86">
        <v>0</v>
      </c>
      <c r="L177" s="86">
        <f t="shared" si="40"/>
        <v>0</v>
      </c>
      <c r="M177" s="204">
        <v>0.7</v>
      </c>
      <c r="N177" s="199">
        <v>23843.97</v>
      </c>
      <c r="O177" s="199">
        <f t="shared" si="41"/>
        <v>16.690778999999999</v>
      </c>
      <c r="P177" s="288">
        <f t="shared" si="42"/>
        <v>16.690778999999999</v>
      </c>
      <c r="Q177" s="288" t="s">
        <v>255</v>
      </c>
      <c r="R177" s="282">
        <v>16.690999999999999</v>
      </c>
      <c r="S177" s="199">
        <f t="shared" si="43"/>
        <v>-2.2099999999980469E-4</v>
      </c>
      <c r="T177" s="288">
        <v>0</v>
      </c>
    </row>
    <row r="178" spans="1:20" s="300" customFormat="1" ht="90" x14ac:dyDescent="0.25">
      <c r="A178" s="301">
        <f t="shared" si="38"/>
        <v>169</v>
      </c>
      <c r="B178" s="301" t="s">
        <v>892</v>
      </c>
      <c r="C178" s="200">
        <v>45250</v>
      </c>
      <c r="D178" s="301" t="s">
        <v>891</v>
      </c>
      <c r="E178" s="249" t="s">
        <v>893</v>
      </c>
      <c r="F178" s="301"/>
      <c r="G178" s="301" t="s">
        <v>304</v>
      </c>
      <c r="H178" s="301" t="str">
        <f t="shared" ref="H178" si="49">D178</f>
        <v>г. Горячий Ключ, ул. Ленина, 32</v>
      </c>
      <c r="I178" s="86">
        <v>0</v>
      </c>
      <c r="J178" s="86">
        <v>0</v>
      </c>
      <c r="K178" s="86">
        <v>0</v>
      </c>
      <c r="L178" s="86">
        <f t="shared" ref="L178" si="50">I178*K178</f>
        <v>0</v>
      </c>
      <c r="M178" s="204">
        <v>14.85</v>
      </c>
      <c r="N178" s="199">
        <v>23843.97</v>
      </c>
      <c r="O178" s="199">
        <f t="shared" ref="O178" si="51">M178*N178/1000</f>
        <v>354.08295449999997</v>
      </c>
      <c r="P178" s="301">
        <f t="shared" ref="P178" si="52">L178+O178</f>
        <v>354.08295449999997</v>
      </c>
      <c r="Q178" s="301" t="s">
        <v>255</v>
      </c>
      <c r="R178" s="282">
        <v>0</v>
      </c>
      <c r="S178" s="199">
        <f t="shared" ref="S178" si="53">O178-R178</f>
        <v>354.08295449999997</v>
      </c>
      <c r="T178" s="301">
        <v>0</v>
      </c>
    </row>
    <row r="179" spans="1:20" s="287" customFormat="1" ht="90" x14ac:dyDescent="0.25">
      <c r="A179" s="301">
        <f t="shared" si="38"/>
        <v>170</v>
      </c>
      <c r="B179" s="288" t="s">
        <v>802</v>
      </c>
      <c r="C179" s="200">
        <v>45250</v>
      </c>
      <c r="D179" s="288" t="s">
        <v>867</v>
      </c>
      <c r="E179" s="249" t="s">
        <v>803</v>
      </c>
      <c r="F179" s="288"/>
      <c r="G179" s="288" t="s">
        <v>304</v>
      </c>
      <c r="H179" s="288" t="str">
        <f t="shared" si="44"/>
        <v>п. Первомайский СНТ Бриз, уч15</v>
      </c>
      <c r="I179" s="86">
        <v>0</v>
      </c>
      <c r="J179" s="86">
        <v>0</v>
      </c>
      <c r="K179" s="86">
        <v>0</v>
      </c>
      <c r="L179" s="86">
        <f t="shared" si="40"/>
        <v>0</v>
      </c>
      <c r="M179" s="204">
        <v>0.7</v>
      </c>
      <c r="N179" s="199">
        <v>23843.97</v>
      </c>
      <c r="O179" s="199">
        <f t="shared" si="41"/>
        <v>16.690778999999999</v>
      </c>
      <c r="P179" s="288">
        <f t="shared" si="42"/>
        <v>16.690778999999999</v>
      </c>
      <c r="Q179" s="288" t="s">
        <v>255</v>
      </c>
      <c r="R179" s="282">
        <v>16.690999999999999</v>
      </c>
      <c r="S179" s="199">
        <f t="shared" si="43"/>
        <v>-2.2099999999980469E-4</v>
      </c>
      <c r="T179" s="288">
        <v>0</v>
      </c>
    </row>
    <row r="180" spans="1:20" s="287" customFormat="1" ht="90" x14ac:dyDescent="0.25">
      <c r="A180" s="288">
        <f t="shared" si="38"/>
        <v>171</v>
      </c>
      <c r="B180" s="288" t="s">
        <v>804</v>
      </c>
      <c r="C180" s="200">
        <v>45252</v>
      </c>
      <c r="D180" s="288" t="s">
        <v>806</v>
      </c>
      <c r="E180" s="249" t="s">
        <v>805</v>
      </c>
      <c r="F180" s="288"/>
      <c r="G180" s="288" t="s">
        <v>304</v>
      </c>
      <c r="H180" s="288" t="str">
        <f t="shared" si="44"/>
        <v>п. Первомайский, ул. Советская, к.н.23:41:0402001:4000</v>
      </c>
      <c r="I180" s="86">
        <v>0</v>
      </c>
      <c r="J180" s="86">
        <v>0</v>
      </c>
      <c r="K180" s="86">
        <v>0</v>
      </c>
      <c r="L180" s="86">
        <f t="shared" si="40"/>
        <v>0</v>
      </c>
      <c r="M180" s="204">
        <v>0.7</v>
      </c>
      <c r="N180" s="199">
        <v>23843.97</v>
      </c>
      <c r="O180" s="199">
        <f t="shared" si="41"/>
        <v>16.690778999999999</v>
      </c>
      <c r="P180" s="288">
        <f t="shared" si="42"/>
        <v>16.690778999999999</v>
      </c>
      <c r="Q180" s="288" t="s">
        <v>255</v>
      </c>
      <c r="R180" s="282">
        <v>16.690999999999999</v>
      </c>
      <c r="S180" s="199">
        <f t="shared" si="43"/>
        <v>-2.2099999999980469E-4</v>
      </c>
      <c r="T180" s="288">
        <v>0</v>
      </c>
    </row>
    <row r="181" spans="1:20" s="294" customFormat="1" ht="90" x14ac:dyDescent="0.25">
      <c r="A181" s="295">
        <f t="shared" si="38"/>
        <v>172</v>
      </c>
      <c r="B181" s="295" t="s">
        <v>804</v>
      </c>
      <c r="C181" s="200">
        <v>45252</v>
      </c>
      <c r="D181" s="295" t="s">
        <v>807</v>
      </c>
      <c r="E181" s="249" t="s">
        <v>808</v>
      </c>
      <c r="F181" s="295"/>
      <c r="G181" s="295" t="s">
        <v>304</v>
      </c>
      <c r="H181" s="295" t="str">
        <f t="shared" ref="H181" si="54">D181</f>
        <v>п. Первомайский, ул. Советская, к.н.23:41:0402001:4001</v>
      </c>
      <c r="I181" s="86">
        <v>0</v>
      </c>
      <c r="J181" s="86">
        <v>0</v>
      </c>
      <c r="K181" s="86">
        <v>0</v>
      </c>
      <c r="L181" s="86">
        <f t="shared" ref="L181" si="55">I181*K181</f>
        <v>0</v>
      </c>
      <c r="M181" s="204">
        <v>0.7</v>
      </c>
      <c r="N181" s="199">
        <v>23843.97</v>
      </c>
      <c r="O181" s="199">
        <f t="shared" ref="O181" si="56">M181*N181/1000</f>
        <v>16.690778999999999</v>
      </c>
      <c r="P181" s="295">
        <f t="shared" ref="P181" si="57">L181+O181</f>
        <v>16.690778999999999</v>
      </c>
      <c r="Q181" s="295" t="s">
        <v>255</v>
      </c>
      <c r="R181" s="282">
        <v>16.690999999999999</v>
      </c>
      <c r="S181" s="199">
        <f t="shared" ref="S181" si="58">O181-R181</f>
        <v>-2.2099999999980469E-4</v>
      </c>
      <c r="T181" s="295">
        <v>0</v>
      </c>
    </row>
    <row r="182" spans="1:20" s="294" customFormat="1" ht="90" x14ac:dyDescent="0.25">
      <c r="A182" s="295">
        <f t="shared" si="38"/>
        <v>173</v>
      </c>
      <c r="B182" s="295" t="s">
        <v>804</v>
      </c>
      <c r="C182" s="200">
        <v>45252</v>
      </c>
      <c r="D182" s="295" t="s">
        <v>809</v>
      </c>
      <c r="E182" s="249" t="s">
        <v>810</v>
      </c>
      <c r="F182" s="295"/>
      <c r="G182" s="295" t="s">
        <v>304</v>
      </c>
      <c r="H182" s="295" t="str">
        <f t="shared" ref="H182" si="59">D182</f>
        <v>п. Первомайский, ул. Советская, к.н.23:41:0402001:4002</v>
      </c>
      <c r="I182" s="86">
        <v>0</v>
      </c>
      <c r="J182" s="86">
        <v>0</v>
      </c>
      <c r="K182" s="86">
        <v>0</v>
      </c>
      <c r="L182" s="86">
        <f t="shared" ref="L182" si="60">I182*K182</f>
        <v>0</v>
      </c>
      <c r="M182" s="204">
        <v>0.7</v>
      </c>
      <c r="N182" s="199">
        <v>23843.97</v>
      </c>
      <c r="O182" s="199">
        <f t="shared" ref="O182" si="61">M182*N182/1000</f>
        <v>16.690778999999999</v>
      </c>
      <c r="P182" s="295">
        <f t="shared" ref="P182" si="62">L182+O182</f>
        <v>16.690778999999999</v>
      </c>
      <c r="Q182" s="295" t="s">
        <v>255</v>
      </c>
      <c r="R182" s="282">
        <v>16.690999999999999</v>
      </c>
      <c r="S182" s="199">
        <f t="shared" ref="S182" si="63">O182-R182</f>
        <v>-2.2099999999980469E-4</v>
      </c>
      <c r="T182" s="295">
        <v>0</v>
      </c>
    </row>
    <row r="183" spans="1:20" s="294" customFormat="1" ht="90" x14ac:dyDescent="0.25">
      <c r="A183" s="295">
        <f t="shared" si="38"/>
        <v>174</v>
      </c>
      <c r="B183" s="295" t="s">
        <v>874</v>
      </c>
      <c r="C183" s="200">
        <v>45254</v>
      </c>
      <c r="D183" s="295" t="s">
        <v>812</v>
      </c>
      <c r="E183" s="249" t="s">
        <v>811</v>
      </c>
      <c r="F183" s="295"/>
      <c r="G183" s="295" t="s">
        <v>304</v>
      </c>
      <c r="H183" s="295" t="str">
        <f t="shared" ref="H183" si="64">D183</f>
        <v>г. Горячий Ключ, ул. Горького, 25</v>
      </c>
      <c r="I183" s="86">
        <v>0</v>
      </c>
      <c r="J183" s="86">
        <v>0</v>
      </c>
      <c r="K183" s="86">
        <v>0</v>
      </c>
      <c r="L183" s="86">
        <f t="shared" ref="L183" si="65">I183*K183</f>
        <v>0</v>
      </c>
      <c r="M183" s="204">
        <v>0.7</v>
      </c>
      <c r="N183" s="199">
        <v>23843.97</v>
      </c>
      <c r="O183" s="199">
        <f t="shared" ref="O183" si="66">M183*N183/1000</f>
        <v>16.690778999999999</v>
      </c>
      <c r="P183" s="295">
        <f t="shared" ref="P183" si="67">L183+O183</f>
        <v>16.690778999999999</v>
      </c>
      <c r="Q183" s="295" t="s">
        <v>255</v>
      </c>
      <c r="R183" s="282">
        <v>16.690999999999999</v>
      </c>
      <c r="S183" s="199">
        <f t="shared" ref="S183" si="68">O183-R183</f>
        <v>-2.2099999999980469E-4</v>
      </c>
      <c r="T183" s="295">
        <v>0</v>
      </c>
    </row>
    <row r="184" spans="1:20" s="294" customFormat="1" ht="90" x14ac:dyDescent="0.25">
      <c r="A184" s="295">
        <f t="shared" si="38"/>
        <v>175</v>
      </c>
      <c r="B184" s="295" t="s">
        <v>813</v>
      </c>
      <c r="C184" s="200">
        <v>45254</v>
      </c>
      <c r="D184" s="295" t="s">
        <v>814</v>
      </c>
      <c r="E184" s="249" t="s">
        <v>815</v>
      </c>
      <c r="F184" s="295"/>
      <c r="G184" s="295" t="s">
        <v>304</v>
      </c>
      <c r="H184" s="295" t="str">
        <f t="shared" ref="H184" si="69">D184</f>
        <v>г. Горячий Ключ, ул. Ленина, 152Б/1</v>
      </c>
      <c r="I184" s="86">
        <v>0</v>
      </c>
      <c r="J184" s="86">
        <v>0</v>
      </c>
      <c r="K184" s="86">
        <v>0</v>
      </c>
      <c r="L184" s="86">
        <f t="shared" ref="L184" si="70">I184*K184</f>
        <v>0</v>
      </c>
      <c r="M184" s="204">
        <v>0.7</v>
      </c>
      <c r="N184" s="199">
        <v>23843.97</v>
      </c>
      <c r="O184" s="199">
        <f t="shared" ref="O184" si="71">M184*N184/1000</f>
        <v>16.690778999999999</v>
      </c>
      <c r="P184" s="295">
        <f t="shared" ref="P184" si="72">L184+O184</f>
        <v>16.690778999999999</v>
      </c>
      <c r="Q184" s="295" t="s">
        <v>255</v>
      </c>
      <c r="R184" s="282">
        <v>16.690999999999999</v>
      </c>
      <c r="S184" s="199">
        <f t="shared" ref="S184" si="73">O184-R184</f>
        <v>-2.2099999999980469E-4</v>
      </c>
      <c r="T184" s="295">
        <v>0</v>
      </c>
    </row>
    <row r="185" spans="1:20" s="294" customFormat="1" ht="90" x14ac:dyDescent="0.25">
      <c r="A185" s="295">
        <f t="shared" si="38"/>
        <v>176</v>
      </c>
      <c r="B185" s="295" t="s">
        <v>816</v>
      </c>
      <c r="C185" s="200">
        <v>45257</v>
      </c>
      <c r="D185" s="295" t="s">
        <v>817</v>
      </c>
      <c r="E185" s="249" t="s">
        <v>818</v>
      </c>
      <c r="F185" s="295"/>
      <c r="G185" s="295" t="s">
        <v>304</v>
      </c>
      <c r="H185" s="295" t="str">
        <f t="shared" ref="H185" si="74">D185</f>
        <v>п. Первомайский СНТ Бриз, уч23</v>
      </c>
      <c r="I185" s="86">
        <v>0</v>
      </c>
      <c r="J185" s="86">
        <v>0</v>
      </c>
      <c r="K185" s="86">
        <v>0</v>
      </c>
      <c r="L185" s="86">
        <f t="shared" ref="L185" si="75">I185*K185</f>
        <v>0</v>
      </c>
      <c r="M185" s="204">
        <v>0.7</v>
      </c>
      <c r="N185" s="199">
        <v>23843.97</v>
      </c>
      <c r="O185" s="199">
        <f t="shared" ref="O185" si="76">M185*N185/1000</f>
        <v>16.690778999999999</v>
      </c>
      <c r="P185" s="295">
        <f t="shared" ref="P185" si="77">L185+O185</f>
        <v>16.690778999999999</v>
      </c>
      <c r="Q185" s="295" t="s">
        <v>255</v>
      </c>
      <c r="R185" s="282">
        <v>0</v>
      </c>
      <c r="S185" s="199">
        <f t="shared" ref="S185" si="78">O185-R185</f>
        <v>16.690778999999999</v>
      </c>
      <c r="T185" s="295">
        <v>0</v>
      </c>
    </row>
    <row r="186" spans="1:20" s="294" customFormat="1" ht="90" x14ac:dyDescent="0.25">
      <c r="A186" s="295">
        <f t="shared" si="38"/>
        <v>177</v>
      </c>
      <c r="B186" s="295" t="s">
        <v>819</v>
      </c>
      <c r="C186" s="200">
        <v>45257</v>
      </c>
      <c r="D186" s="295" t="s">
        <v>820</v>
      </c>
      <c r="E186" s="249" t="s">
        <v>821</v>
      </c>
      <c r="F186" s="295"/>
      <c r="G186" s="295" t="s">
        <v>304</v>
      </c>
      <c r="H186" s="295" t="str">
        <f t="shared" ref="H186" si="79">D186</f>
        <v>ст. Саратовская, ул. Бондаренко, 17</v>
      </c>
      <c r="I186" s="86">
        <v>0</v>
      </c>
      <c r="J186" s="86">
        <v>0</v>
      </c>
      <c r="K186" s="86">
        <v>0</v>
      </c>
      <c r="L186" s="86">
        <f t="shared" ref="L186" si="80">I186*K186</f>
        <v>0</v>
      </c>
      <c r="M186" s="204">
        <v>0.7</v>
      </c>
      <c r="N186" s="199">
        <v>23843.97</v>
      </c>
      <c r="O186" s="199">
        <f t="shared" ref="O186" si="81">M186*N186/1000</f>
        <v>16.690778999999999</v>
      </c>
      <c r="P186" s="295">
        <f t="shared" ref="P186" si="82">L186+O186</f>
        <v>16.690778999999999</v>
      </c>
      <c r="Q186" s="295" t="s">
        <v>255</v>
      </c>
      <c r="R186" s="282">
        <v>0</v>
      </c>
      <c r="S186" s="199">
        <f t="shared" ref="S186" si="83">O186-R186</f>
        <v>16.690778999999999</v>
      </c>
      <c r="T186" s="295">
        <v>0</v>
      </c>
    </row>
    <row r="187" spans="1:20" s="294" customFormat="1" ht="90" x14ac:dyDescent="0.25">
      <c r="A187" s="295">
        <f t="shared" si="38"/>
        <v>178</v>
      </c>
      <c r="B187" s="295" t="s">
        <v>822</v>
      </c>
      <c r="C187" s="200">
        <v>45257</v>
      </c>
      <c r="D187" s="295" t="s">
        <v>823</v>
      </c>
      <c r="E187" s="249" t="s">
        <v>824</v>
      </c>
      <c r="F187" s="295"/>
      <c r="G187" s="295" t="s">
        <v>304</v>
      </c>
      <c r="H187" s="295" t="str">
        <f t="shared" ref="H187" si="84">D187</f>
        <v>г. Горячий Ключ, ул. Ворошилова-Набережная, 65/40В</v>
      </c>
      <c r="I187" s="86">
        <v>0</v>
      </c>
      <c r="J187" s="86">
        <v>0</v>
      </c>
      <c r="K187" s="86">
        <v>0</v>
      </c>
      <c r="L187" s="86">
        <f t="shared" ref="L187" si="85">I187*K187</f>
        <v>0</v>
      </c>
      <c r="M187" s="204">
        <v>0.7</v>
      </c>
      <c r="N187" s="199">
        <v>23843.97</v>
      </c>
      <c r="O187" s="199">
        <f t="shared" ref="O187" si="86">M187*N187/1000</f>
        <v>16.690778999999999</v>
      </c>
      <c r="P187" s="295">
        <f t="shared" ref="P187" si="87">L187+O187</f>
        <v>16.690778999999999</v>
      </c>
      <c r="Q187" s="295" t="s">
        <v>255</v>
      </c>
      <c r="R187" s="282">
        <v>0</v>
      </c>
      <c r="S187" s="199">
        <f t="shared" ref="S187" si="88">O187-R187</f>
        <v>16.690778999999999</v>
      </c>
      <c r="T187" s="295">
        <v>0</v>
      </c>
    </row>
    <row r="188" spans="1:20" s="294" customFormat="1" ht="90" x14ac:dyDescent="0.25">
      <c r="A188" s="295">
        <f t="shared" si="38"/>
        <v>179</v>
      </c>
      <c r="B188" s="295" t="s">
        <v>825</v>
      </c>
      <c r="C188" s="200">
        <v>45259</v>
      </c>
      <c r="D188" s="295" t="s">
        <v>826</v>
      </c>
      <c r="E188" s="249" t="s">
        <v>827</v>
      </c>
      <c r="F188" s="295"/>
      <c r="G188" s="295" t="s">
        <v>304</v>
      </c>
      <c r="H188" s="295" t="str">
        <f t="shared" ref="H188" si="89">D188</f>
        <v>г. Горячий Ключ, ул. Ленина, 152Б/2</v>
      </c>
      <c r="I188" s="86">
        <v>0</v>
      </c>
      <c r="J188" s="86">
        <v>0</v>
      </c>
      <c r="K188" s="86">
        <v>0</v>
      </c>
      <c r="L188" s="86">
        <f t="shared" ref="L188" si="90">I188*K188</f>
        <v>0</v>
      </c>
      <c r="M188" s="204">
        <v>0.7</v>
      </c>
      <c r="N188" s="199">
        <v>23843.97</v>
      </c>
      <c r="O188" s="199">
        <f t="shared" ref="O188" si="91">M188*N188/1000</f>
        <v>16.690778999999999</v>
      </c>
      <c r="P188" s="295">
        <f t="shared" ref="P188" si="92">L188+O188</f>
        <v>16.690778999999999</v>
      </c>
      <c r="Q188" s="295" t="s">
        <v>255</v>
      </c>
      <c r="R188" s="282">
        <v>0</v>
      </c>
      <c r="S188" s="199">
        <f t="shared" ref="S188" si="93">O188-R188</f>
        <v>16.690778999999999</v>
      </c>
      <c r="T188" s="295">
        <v>0</v>
      </c>
    </row>
    <row r="189" spans="1:20" s="294" customFormat="1" ht="90" x14ac:dyDescent="0.25">
      <c r="A189" s="295">
        <f t="shared" si="38"/>
        <v>180</v>
      </c>
      <c r="B189" s="295" t="s">
        <v>828</v>
      </c>
      <c r="C189" s="200">
        <v>45260</v>
      </c>
      <c r="D189" s="295" t="s">
        <v>829</v>
      </c>
      <c r="E189" s="249" t="s">
        <v>830</v>
      </c>
      <c r="F189" s="295"/>
      <c r="G189" s="295" t="s">
        <v>304</v>
      </c>
      <c r="H189" s="295" t="str">
        <f t="shared" ref="H189" si="94">D189</f>
        <v>ст. Бакинская, ул. Овражная, 8</v>
      </c>
      <c r="I189" s="86">
        <v>0</v>
      </c>
      <c r="J189" s="86">
        <v>0</v>
      </c>
      <c r="K189" s="86">
        <v>0</v>
      </c>
      <c r="L189" s="86">
        <f t="shared" ref="L189" si="95">I189*K189</f>
        <v>0</v>
      </c>
      <c r="M189" s="204">
        <v>0.7</v>
      </c>
      <c r="N189" s="199">
        <v>23843.97</v>
      </c>
      <c r="O189" s="199">
        <f t="shared" ref="O189" si="96">M189*N189/1000</f>
        <v>16.690778999999999</v>
      </c>
      <c r="P189" s="295">
        <f t="shared" ref="P189" si="97">L189+O189</f>
        <v>16.690778999999999</v>
      </c>
      <c r="Q189" s="295" t="s">
        <v>255</v>
      </c>
      <c r="R189" s="282">
        <v>0</v>
      </c>
      <c r="S189" s="199">
        <f t="shared" ref="S189" si="98">O189-R189</f>
        <v>16.690778999999999</v>
      </c>
      <c r="T189" s="295">
        <v>0</v>
      </c>
    </row>
    <row r="190" spans="1:20" s="294" customFormat="1" ht="90" x14ac:dyDescent="0.25">
      <c r="A190" s="295">
        <f t="shared" si="38"/>
        <v>181</v>
      </c>
      <c r="B190" s="295" t="s">
        <v>831</v>
      </c>
      <c r="C190" s="200">
        <v>45265</v>
      </c>
      <c r="D190" s="295" t="s">
        <v>832</v>
      </c>
      <c r="E190" s="249" t="s">
        <v>833</v>
      </c>
      <c r="F190" s="295"/>
      <c r="G190" s="295" t="s">
        <v>304</v>
      </c>
      <c r="H190" s="295" t="str">
        <f t="shared" ref="H190" si="99">D190</f>
        <v>г. Горячий Ключ, ул. Гоголя, 81</v>
      </c>
      <c r="I190" s="86">
        <v>0</v>
      </c>
      <c r="J190" s="86">
        <v>0</v>
      </c>
      <c r="K190" s="86">
        <v>0</v>
      </c>
      <c r="L190" s="86">
        <f t="shared" ref="L190" si="100">I190*K190</f>
        <v>0</v>
      </c>
      <c r="M190" s="204">
        <v>0.7</v>
      </c>
      <c r="N190" s="199">
        <v>23843.97</v>
      </c>
      <c r="O190" s="199">
        <f t="shared" ref="O190" si="101">M190*N190/1000</f>
        <v>16.690778999999999</v>
      </c>
      <c r="P190" s="295">
        <f t="shared" ref="P190" si="102">L190+O190</f>
        <v>16.690778999999999</v>
      </c>
      <c r="Q190" s="295" t="s">
        <v>255</v>
      </c>
      <c r="R190" s="282">
        <v>0</v>
      </c>
      <c r="S190" s="199">
        <f t="shared" ref="S190" si="103">O190-R190</f>
        <v>16.690778999999999</v>
      </c>
      <c r="T190" s="295">
        <v>0</v>
      </c>
    </row>
    <row r="191" spans="1:20" s="294" customFormat="1" ht="90" x14ac:dyDescent="0.25">
      <c r="A191" s="295">
        <f t="shared" si="38"/>
        <v>182</v>
      </c>
      <c r="B191" s="295" t="s">
        <v>871</v>
      </c>
      <c r="C191" s="200">
        <v>45266</v>
      </c>
      <c r="D191" s="295" t="s">
        <v>834</v>
      </c>
      <c r="E191" s="249" t="s">
        <v>835</v>
      </c>
      <c r="F191" s="295"/>
      <c r="G191" s="295" t="s">
        <v>304</v>
      </c>
      <c r="H191" s="295" t="str">
        <f t="shared" ref="H191:H192" si="104">D191</f>
        <v>ст. Саратовская, ул. Нефтяников 17</v>
      </c>
      <c r="I191" s="86">
        <v>0</v>
      </c>
      <c r="J191" s="86">
        <v>0</v>
      </c>
      <c r="K191" s="86">
        <v>0</v>
      </c>
      <c r="L191" s="86">
        <f t="shared" ref="L191:L192" si="105">I191*K191</f>
        <v>0</v>
      </c>
      <c r="M191" s="204">
        <v>0.7</v>
      </c>
      <c r="N191" s="199">
        <v>23843.97</v>
      </c>
      <c r="O191" s="199">
        <f t="shared" ref="O191:O192" si="106">M191*N191/1000</f>
        <v>16.690778999999999</v>
      </c>
      <c r="P191" s="295">
        <f t="shared" ref="P191:P192" si="107">L191+O191</f>
        <v>16.690778999999999</v>
      </c>
      <c r="Q191" s="295" t="s">
        <v>255</v>
      </c>
      <c r="R191" s="282">
        <v>16.690999999999999</v>
      </c>
      <c r="S191" s="199">
        <f t="shared" ref="S191:S192" si="108">O191-R191</f>
        <v>-2.2099999999980469E-4</v>
      </c>
      <c r="T191" s="295">
        <v>0</v>
      </c>
    </row>
    <row r="192" spans="1:20" s="294" customFormat="1" ht="90" x14ac:dyDescent="0.25">
      <c r="A192" s="295">
        <f t="shared" si="38"/>
        <v>183</v>
      </c>
      <c r="B192" s="295" t="s">
        <v>836</v>
      </c>
      <c r="C192" s="200">
        <v>45267</v>
      </c>
      <c r="D192" s="295" t="s">
        <v>837</v>
      </c>
      <c r="E192" s="249" t="s">
        <v>838</v>
      </c>
      <c r="F192" s="295"/>
      <c r="G192" s="295" t="s">
        <v>304</v>
      </c>
      <c r="H192" s="295" t="str">
        <f t="shared" si="104"/>
        <v>п. Первомайский, Подгорная, 14А</v>
      </c>
      <c r="I192" s="86">
        <v>0</v>
      </c>
      <c r="J192" s="86">
        <v>0</v>
      </c>
      <c r="K192" s="86">
        <v>0</v>
      </c>
      <c r="L192" s="86">
        <f t="shared" si="105"/>
        <v>0</v>
      </c>
      <c r="M192" s="204">
        <v>0.7</v>
      </c>
      <c r="N192" s="199">
        <v>23843.97</v>
      </c>
      <c r="O192" s="199">
        <f t="shared" si="106"/>
        <v>16.690778999999999</v>
      </c>
      <c r="P192" s="295">
        <f t="shared" si="107"/>
        <v>16.690778999999999</v>
      </c>
      <c r="Q192" s="295" t="s">
        <v>255</v>
      </c>
      <c r="R192" s="282">
        <v>0</v>
      </c>
      <c r="S192" s="199">
        <f t="shared" si="108"/>
        <v>16.690778999999999</v>
      </c>
      <c r="T192" s="295">
        <v>0</v>
      </c>
    </row>
    <row r="193" spans="1:20" s="294" customFormat="1" ht="90" x14ac:dyDescent="0.25">
      <c r="A193" s="295">
        <f t="shared" si="38"/>
        <v>184</v>
      </c>
      <c r="B193" s="295" t="s">
        <v>839</v>
      </c>
      <c r="C193" s="200">
        <v>45273</v>
      </c>
      <c r="D193" s="295" t="s">
        <v>840</v>
      </c>
      <c r="E193" s="249" t="s">
        <v>841</v>
      </c>
      <c r="F193" s="295"/>
      <c r="G193" s="295" t="s">
        <v>304</v>
      </c>
      <c r="H193" s="295" t="str">
        <f t="shared" ref="H193" si="109">D193</f>
        <v>г. Горячий Ключ, ул. Ярославского, 123/б2</v>
      </c>
      <c r="I193" s="86">
        <v>0</v>
      </c>
      <c r="J193" s="86">
        <v>0</v>
      </c>
      <c r="K193" s="86">
        <v>0</v>
      </c>
      <c r="L193" s="86">
        <f t="shared" ref="L193" si="110">I193*K193</f>
        <v>0</v>
      </c>
      <c r="M193" s="204">
        <v>0.7</v>
      </c>
      <c r="N193" s="199">
        <v>23843.97</v>
      </c>
      <c r="O193" s="199">
        <f t="shared" ref="O193" si="111">M193*N193/1000</f>
        <v>16.690778999999999</v>
      </c>
      <c r="P193" s="295">
        <f t="shared" ref="P193" si="112">L193+O193</f>
        <v>16.690778999999999</v>
      </c>
      <c r="Q193" s="295" t="s">
        <v>255</v>
      </c>
      <c r="R193" s="282">
        <v>16.690999999999999</v>
      </c>
      <c r="S193" s="199">
        <f t="shared" ref="S193" si="113">O193-R193</f>
        <v>-2.2099999999980469E-4</v>
      </c>
      <c r="T193" s="295">
        <v>0</v>
      </c>
    </row>
    <row r="194" spans="1:20" s="294" customFormat="1" ht="90" x14ac:dyDescent="0.25">
      <c r="A194" s="295">
        <f t="shared" si="38"/>
        <v>185</v>
      </c>
      <c r="B194" s="295" t="s">
        <v>842</v>
      </c>
      <c r="C194" s="200">
        <v>45274</v>
      </c>
      <c r="D194" s="295" t="s">
        <v>843</v>
      </c>
      <c r="E194" s="249" t="s">
        <v>844</v>
      </c>
      <c r="F194" s="295"/>
      <c r="G194" s="295" t="s">
        <v>304</v>
      </c>
      <c r="H194" s="295" t="str">
        <f t="shared" ref="H194" si="114">D194</f>
        <v>г. Горячий Ключ, ул. Фрунзе, 25</v>
      </c>
      <c r="I194" s="86">
        <v>0</v>
      </c>
      <c r="J194" s="86">
        <v>0</v>
      </c>
      <c r="K194" s="86">
        <v>0</v>
      </c>
      <c r="L194" s="86">
        <f t="shared" ref="L194" si="115">I194*K194</f>
        <v>0</v>
      </c>
      <c r="M194" s="204">
        <v>0.7</v>
      </c>
      <c r="N194" s="199">
        <v>23843.97</v>
      </c>
      <c r="O194" s="199">
        <f t="shared" ref="O194" si="116">M194*N194/1000</f>
        <v>16.690778999999999</v>
      </c>
      <c r="P194" s="295">
        <f t="shared" ref="P194" si="117">L194+O194</f>
        <v>16.690778999999999</v>
      </c>
      <c r="Q194" s="295" t="s">
        <v>255</v>
      </c>
      <c r="R194" s="282">
        <v>0</v>
      </c>
      <c r="S194" s="199">
        <f t="shared" ref="S194" si="118">O194-R194</f>
        <v>16.690778999999999</v>
      </c>
      <c r="T194" s="295">
        <v>0</v>
      </c>
    </row>
    <row r="195" spans="1:20" s="294" customFormat="1" ht="90" x14ac:dyDescent="0.25">
      <c r="A195" s="295">
        <f>A194+1</f>
        <v>186</v>
      </c>
      <c r="B195" s="295" t="s">
        <v>845</v>
      </c>
      <c r="C195" s="200">
        <v>45274</v>
      </c>
      <c r="D195" s="295" t="s">
        <v>846</v>
      </c>
      <c r="E195" s="249" t="s">
        <v>847</v>
      </c>
      <c r="F195" s="295"/>
      <c r="G195" s="295" t="s">
        <v>304</v>
      </c>
      <c r="H195" s="295" t="str">
        <f t="shared" ref="H195" si="119">D195</f>
        <v>г. Горячий Ключ, ул. Октябрьская, 119А</v>
      </c>
      <c r="I195" s="86">
        <v>0</v>
      </c>
      <c r="J195" s="86">
        <v>0</v>
      </c>
      <c r="K195" s="86">
        <v>0</v>
      </c>
      <c r="L195" s="86">
        <f t="shared" ref="L195" si="120">I195*K195</f>
        <v>0</v>
      </c>
      <c r="M195" s="204">
        <v>0.7</v>
      </c>
      <c r="N195" s="199">
        <v>23843.97</v>
      </c>
      <c r="O195" s="199">
        <f t="shared" ref="O195" si="121">M195*N195/1000</f>
        <v>16.690778999999999</v>
      </c>
      <c r="P195" s="295">
        <f t="shared" ref="P195" si="122">L195+O195</f>
        <v>16.690778999999999</v>
      </c>
      <c r="Q195" s="295" t="s">
        <v>255</v>
      </c>
      <c r="R195" s="282">
        <v>0</v>
      </c>
      <c r="S195" s="199">
        <f t="shared" ref="S195" si="123">O195-R195</f>
        <v>16.690778999999999</v>
      </c>
      <c r="T195" s="295">
        <v>0</v>
      </c>
    </row>
    <row r="196" spans="1:20" s="294" customFormat="1" ht="90" x14ac:dyDescent="0.25">
      <c r="A196" s="295">
        <f>A195+1</f>
        <v>187</v>
      </c>
      <c r="B196" s="295" t="s">
        <v>873</v>
      </c>
      <c r="C196" s="200">
        <v>45278</v>
      </c>
      <c r="D196" s="295" t="s">
        <v>848</v>
      </c>
      <c r="E196" s="249" t="s">
        <v>849</v>
      </c>
      <c r="F196" s="295"/>
      <c r="G196" s="295" t="s">
        <v>304</v>
      </c>
      <c r="H196" s="295" t="str">
        <f t="shared" ref="H196" si="124">D196</f>
        <v>г. Горячий Ключ, ул. Кунпанова поляна, ул. Южная, 488</v>
      </c>
      <c r="I196" s="86">
        <v>0</v>
      </c>
      <c r="J196" s="86">
        <v>0</v>
      </c>
      <c r="K196" s="86">
        <v>0</v>
      </c>
      <c r="L196" s="86">
        <f t="shared" ref="L196" si="125">I196*K196</f>
        <v>0</v>
      </c>
      <c r="M196" s="204">
        <v>0.7</v>
      </c>
      <c r="N196" s="199">
        <v>23843.97</v>
      </c>
      <c r="O196" s="199">
        <f t="shared" ref="O196" si="126">M196*N196/1000</f>
        <v>16.690778999999999</v>
      </c>
      <c r="P196" s="295">
        <f t="shared" ref="P196" si="127">L196+O196</f>
        <v>16.690778999999999</v>
      </c>
      <c r="Q196" s="295" t="s">
        <v>255</v>
      </c>
      <c r="R196" s="282">
        <v>16.690999999999999</v>
      </c>
      <c r="S196" s="199">
        <f t="shared" ref="S196" si="128">O196-R196</f>
        <v>-2.2099999999980469E-4</v>
      </c>
      <c r="T196" s="295">
        <v>0</v>
      </c>
    </row>
    <row r="197" spans="1:20" s="294" customFormat="1" ht="90" x14ac:dyDescent="0.25">
      <c r="A197" s="295">
        <f>A196+1</f>
        <v>188</v>
      </c>
      <c r="B197" s="295" t="s">
        <v>822</v>
      </c>
      <c r="C197" s="200">
        <v>45281</v>
      </c>
      <c r="D197" s="295" t="s">
        <v>850</v>
      </c>
      <c r="E197" s="249" t="s">
        <v>851</v>
      </c>
      <c r="F197" s="295"/>
      <c r="G197" s="295" t="s">
        <v>304</v>
      </c>
      <c r="H197" s="295" t="str">
        <f t="shared" ref="H197" si="129">D197</f>
        <v>г. Горячий Ключ, ул. Михаила корницкого</v>
      </c>
      <c r="I197" s="86">
        <v>0</v>
      </c>
      <c r="J197" s="86">
        <v>0</v>
      </c>
      <c r="K197" s="86">
        <v>0</v>
      </c>
      <c r="L197" s="86">
        <f t="shared" ref="L197" si="130">I197*K197</f>
        <v>0</v>
      </c>
      <c r="M197" s="204">
        <v>0.7</v>
      </c>
      <c r="N197" s="199">
        <v>23843.97</v>
      </c>
      <c r="O197" s="199">
        <f t="shared" ref="O197" si="131">M197*N197/1000</f>
        <v>16.690778999999999</v>
      </c>
      <c r="P197" s="295">
        <f t="shared" ref="P197" si="132">L197+O197</f>
        <v>16.690778999999999</v>
      </c>
      <c r="Q197" s="295" t="s">
        <v>255</v>
      </c>
      <c r="R197" s="282">
        <v>0</v>
      </c>
      <c r="S197" s="199">
        <f t="shared" ref="S197" si="133">O197-R197</f>
        <v>16.690778999999999</v>
      </c>
      <c r="T197" s="295">
        <v>0</v>
      </c>
    </row>
    <row r="198" spans="1:20" ht="15" customHeight="1" x14ac:dyDescent="0.25">
      <c r="A198" s="258" t="s">
        <v>307</v>
      </c>
      <c r="B198" s="258"/>
      <c r="C198" s="258"/>
      <c r="D198" s="258"/>
      <c r="E198" s="258"/>
      <c r="F198" s="258"/>
      <c r="G198" s="258"/>
      <c r="H198" s="258"/>
      <c r="I198" s="239" t="s">
        <v>255</v>
      </c>
      <c r="J198" s="239" t="s">
        <v>255</v>
      </c>
      <c r="K198" s="239" t="s">
        <v>255</v>
      </c>
      <c r="L198" s="239" t="s">
        <v>255</v>
      </c>
      <c r="M198" s="204">
        <f>SUM(M10:M197)</f>
        <v>241.86999999999867</v>
      </c>
      <c r="N198" s="239" t="s">
        <v>255</v>
      </c>
      <c r="O198" s="204" t="s">
        <v>255</v>
      </c>
      <c r="P198" s="204" t="s">
        <v>255</v>
      </c>
      <c r="Q198" s="239" t="s">
        <v>255</v>
      </c>
      <c r="R198" s="204">
        <f>SUM(R10:R197)</f>
        <v>3327.490089999987</v>
      </c>
      <c r="S198" s="204">
        <f>SUM(S10:S197)</f>
        <v>2439.6518179000013</v>
      </c>
      <c r="T198" s="204">
        <f>SUM(T10:T197)</f>
        <v>0</v>
      </c>
    </row>
    <row r="199" spans="1:20" s="300" customFormat="1" ht="90" x14ac:dyDescent="0.25">
      <c r="A199" s="301">
        <v>1</v>
      </c>
      <c r="B199" s="200" t="s">
        <v>895</v>
      </c>
      <c r="C199" s="200">
        <v>44083</v>
      </c>
      <c r="D199" s="301" t="s">
        <v>894</v>
      </c>
      <c r="E199" s="249" t="s">
        <v>896</v>
      </c>
      <c r="F199" s="301"/>
      <c r="G199" s="301" t="s">
        <v>304</v>
      </c>
      <c r="H199" s="301" t="str">
        <f t="shared" ref="H199:H200" si="134">D199</f>
        <v>п. Первомайский, ул. Юбилейная, 3Б</v>
      </c>
      <c r="I199" s="86">
        <v>0</v>
      </c>
      <c r="J199" s="86">
        <v>0</v>
      </c>
      <c r="K199" s="86">
        <v>0</v>
      </c>
      <c r="L199" s="86">
        <f t="shared" ref="L199" si="135">I199*K199</f>
        <v>0</v>
      </c>
      <c r="M199" s="204">
        <v>2.15</v>
      </c>
      <c r="N199" s="199">
        <v>23843.97</v>
      </c>
      <c r="O199" s="199">
        <v>51.265000000000001</v>
      </c>
      <c r="P199" s="199">
        <f t="shared" ref="P199" si="136">L199+O199</f>
        <v>51.265000000000001</v>
      </c>
      <c r="Q199" s="301" t="s">
        <v>255</v>
      </c>
      <c r="R199" s="199">
        <v>7.69</v>
      </c>
      <c r="S199" s="199">
        <v>0</v>
      </c>
      <c r="T199" s="301">
        <v>0</v>
      </c>
    </row>
    <row r="200" spans="1:20" ht="90" x14ac:dyDescent="0.25">
      <c r="A200" s="248">
        <f t="shared" ref="A200:A205" si="137">A199+1</f>
        <v>2</v>
      </c>
      <c r="B200" s="200" t="s">
        <v>353</v>
      </c>
      <c r="C200" s="200">
        <v>44308</v>
      </c>
      <c r="D200" s="248" t="s">
        <v>356</v>
      </c>
      <c r="E200" s="249" t="s">
        <v>354</v>
      </c>
      <c r="F200" s="248"/>
      <c r="G200" s="248" t="s">
        <v>304</v>
      </c>
      <c r="H200" s="301" t="str">
        <f t="shared" si="134"/>
        <v>г.Горячий Ключ, ул.Дружбы, корп.А, д.102</v>
      </c>
      <c r="I200" s="86">
        <v>0</v>
      </c>
      <c r="J200" s="86">
        <v>0</v>
      </c>
      <c r="K200" s="86">
        <v>0</v>
      </c>
      <c r="L200" s="86">
        <f t="shared" ref="L200:L205" si="138">I200*K200</f>
        <v>0</v>
      </c>
      <c r="M200" s="204">
        <v>0.7</v>
      </c>
      <c r="N200" s="199">
        <v>23843.97</v>
      </c>
      <c r="O200" s="199">
        <v>16.690999999999999</v>
      </c>
      <c r="P200" s="199">
        <f t="shared" ref="P200:P205" si="139">L200+O200</f>
        <v>16.690999999999999</v>
      </c>
      <c r="Q200" s="248" t="s">
        <v>255</v>
      </c>
      <c r="R200" s="199">
        <v>16.690999999999999</v>
      </c>
      <c r="S200" s="199">
        <f t="shared" ref="S200:S205" si="140">O200-R200</f>
        <v>0</v>
      </c>
      <c r="T200" s="248">
        <v>0</v>
      </c>
    </row>
    <row r="201" spans="1:20" ht="90" x14ac:dyDescent="0.25">
      <c r="A201" s="248">
        <f t="shared" si="137"/>
        <v>3</v>
      </c>
      <c r="B201" s="282" t="s">
        <v>373</v>
      </c>
      <c r="C201" s="200">
        <v>44685</v>
      </c>
      <c r="D201" s="248" t="s">
        <v>374</v>
      </c>
      <c r="E201" s="249" t="s">
        <v>621</v>
      </c>
      <c r="F201" s="248"/>
      <c r="G201" s="248" t="s">
        <v>304</v>
      </c>
      <c r="H201" s="248" t="str">
        <f>D201</f>
        <v>г.Горячий Ключ, пер.Восточный, 14А</v>
      </c>
      <c r="I201" s="86">
        <v>0</v>
      </c>
      <c r="J201" s="86">
        <v>0</v>
      </c>
      <c r="K201" s="86">
        <v>0</v>
      </c>
      <c r="L201" s="86">
        <f t="shared" si="138"/>
        <v>0</v>
      </c>
      <c r="M201" s="204">
        <v>0.7</v>
      </c>
      <c r="N201" s="199">
        <v>23843.97</v>
      </c>
      <c r="O201" s="199">
        <f>M201*N201/1000</f>
        <v>16.690778999999999</v>
      </c>
      <c r="P201" s="248">
        <f t="shared" si="139"/>
        <v>16.690778999999999</v>
      </c>
      <c r="Q201" s="248" t="s">
        <v>255</v>
      </c>
      <c r="R201" s="248">
        <v>16.690999999999999</v>
      </c>
      <c r="S201" s="199">
        <f t="shared" si="140"/>
        <v>-2.2099999999980469E-4</v>
      </c>
      <c r="T201" s="248">
        <v>0</v>
      </c>
    </row>
    <row r="202" spans="1:20" s="284" customFormat="1" ht="90" x14ac:dyDescent="0.25">
      <c r="A202" s="285">
        <f t="shared" si="137"/>
        <v>4</v>
      </c>
      <c r="B202" s="282" t="s">
        <v>752</v>
      </c>
      <c r="C202" s="200">
        <v>44767</v>
      </c>
      <c r="D202" s="285" t="s">
        <v>753</v>
      </c>
      <c r="E202" s="249" t="s">
        <v>754</v>
      </c>
      <c r="F202" s="285"/>
      <c r="G202" s="285" t="s">
        <v>304</v>
      </c>
      <c r="H202" s="285" t="str">
        <f>D202</f>
        <v>г.Горячий Ключ, Кунпанова Поляна, ул.Зеленая, 19</v>
      </c>
      <c r="I202" s="86">
        <v>0</v>
      </c>
      <c r="J202" s="86">
        <v>0</v>
      </c>
      <c r="K202" s="86">
        <v>0</v>
      </c>
      <c r="L202" s="86">
        <f t="shared" si="138"/>
        <v>0</v>
      </c>
      <c r="M202" s="204">
        <v>0.7</v>
      </c>
      <c r="N202" s="199">
        <v>23843.97</v>
      </c>
      <c r="O202" s="199">
        <v>10.849</v>
      </c>
      <c r="P202" s="285">
        <f t="shared" si="139"/>
        <v>10.849</v>
      </c>
      <c r="Q202" s="285" t="s">
        <v>255</v>
      </c>
      <c r="R202" s="285">
        <v>10.849</v>
      </c>
      <c r="S202" s="199">
        <f t="shared" si="140"/>
        <v>0</v>
      </c>
      <c r="T202" s="285">
        <v>0</v>
      </c>
    </row>
    <row r="203" spans="1:20" s="284" customFormat="1" ht="90" x14ac:dyDescent="0.25">
      <c r="A203" s="285">
        <f t="shared" si="137"/>
        <v>5</v>
      </c>
      <c r="B203" s="282" t="s">
        <v>755</v>
      </c>
      <c r="C203" s="200">
        <v>44789</v>
      </c>
      <c r="D203" s="285" t="s">
        <v>756</v>
      </c>
      <c r="E203" s="249" t="s">
        <v>757</v>
      </c>
      <c r="F203" s="285"/>
      <c r="G203" s="285" t="s">
        <v>304</v>
      </c>
      <c r="H203" s="285" t="str">
        <f>D203</f>
        <v>п.Кутаис, ул.Калинина, 31</v>
      </c>
      <c r="I203" s="86">
        <v>0</v>
      </c>
      <c r="J203" s="86">
        <v>0</v>
      </c>
      <c r="K203" s="86">
        <v>0</v>
      </c>
      <c r="L203" s="86">
        <f t="shared" si="138"/>
        <v>0</v>
      </c>
      <c r="M203" s="204">
        <v>0.7</v>
      </c>
      <c r="N203" s="199">
        <v>23843.97</v>
      </c>
      <c r="O203" s="199">
        <v>10.849</v>
      </c>
      <c r="P203" s="285">
        <f t="shared" si="139"/>
        <v>10.849</v>
      </c>
      <c r="Q203" s="285" t="s">
        <v>255</v>
      </c>
      <c r="R203" s="285">
        <v>10.849</v>
      </c>
      <c r="S203" s="199">
        <f t="shared" si="140"/>
        <v>0</v>
      </c>
      <c r="T203" s="285">
        <v>0</v>
      </c>
    </row>
    <row r="204" spans="1:20" ht="90" x14ac:dyDescent="0.25">
      <c r="A204" s="285">
        <f t="shared" si="137"/>
        <v>6</v>
      </c>
      <c r="B204" s="200" t="s">
        <v>359</v>
      </c>
      <c r="C204" s="200">
        <v>44880</v>
      </c>
      <c r="D204" s="248" t="s">
        <v>360</v>
      </c>
      <c r="E204" s="249" t="s">
        <v>361</v>
      </c>
      <c r="F204" s="248"/>
      <c r="G204" s="248" t="s">
        <v>304</v>
      </c>
      <c r="H204" s="248" t="str">
        <f>D204</f>
        <v>г.Горячий Ключ, пер.Первый, д.4</v>
      </c>
      <c r="I204" s="86">
        <v>0</v>
      </c>
      <c r="J204" s="86">
        <v>0</v>
      </c>
      <c r="K204" s="86">
        <v>0</v>
      </c>
      <c r="L204" s="86">
        <f t="shared" si="138"/>
        <v>0</v>
      </c>
      <c r="M204" s="204">
        <v>0.7</v>
      </c>
      <c r="N204" s="199">
        <v>23843.97</v>
      </c>
      <c r="O204" s="199">
        <v>16.690999999999999</v>
      </c>
      <c r="P204" s="199">
        <f t="shared" si="139"/>
        <v>16.690999999999999</v>
      </c>
      <c r="Q204" s="248" t="s">
        <v>255</v>
      </c>
      <c r="R204" s="199">
        <v>16.690999999999999</v>
      </c>
      <c r="S204" s="199">
        <f t="shared" si="140"/>
        <v>0</v>
      </c>
      <c r="T204" s="248">
        <v>0</v>
      </c>
    </row>
    <row r="205" spans="1:20" ht="90" x14ac:dyDescent="0.25">
      <c r="A205" s="281">
        <f t="shared" si="137"/>
        <v>7</v>
      </c>
      <c r="B205" s="200" t="s">
        <v>355</v>
      </c>
      <c r="C205" s="200">
        <v>44889</v>
      </c>
      <c r="D205" s="248" t="s">
        <v>357</v>
      </c>
      <c r="E205" s="249" t="s">
        <v>358</v>
      </c>
      <c r="F205" s="248"/>
      <c r="G205" s="248" t="s">
        <v>304</v>
      </c>
      <c r="H205" s="248" t="str">
        <f>D205</f>
        <v>г.Горячий Ключ, ул.Восточная, корп.А, д.17</v>
      </c>
      <c r="I205" s="86">
        <v>0</v>
      </c>
      <c r="J205" s="86">
        <v>0</v>
      </c>
      <c r="K205" s="86">
        <v>0</v>
      </c>
      <c r="L205" s="86">
        <f t="shared" si="138"/>
        <v>0</v>
      </c>
      <c r="M205" s="204">
        <v>0.7</v>
      </c>
      <c r="N205" s="199">
        <v>23843.97</v>
      </c>
      <c r="O205" s="199">
        <v>16.690999999999999</v>
      </c>
      <c r="P205" s="199">
        <f t="shared" si="139"/>
        <v>16.690999999999999</v>
      </c>
      <c r="Q205" s="248" t="s">
        <v>255</v>
      </c>
      <c r="R205" s="199">
        <v>16.690999999999999</v>
      </c>
      <c r="S205" s="199">
        <f t="shared" si="140"/>
        <v>0</v>
      </c>
      <c r="T205" s="248">
        <v>0</v>
      </c>
    </row>
    <row r="206" spans="1:20" x14ac:dyDescent="0.25">
      <c r="A206" s="202" t="s">
        <v>308</v>
      </c>
      <c r="B206" s="202" t="s">
        <v>255</v>
      </c>
      <c r="C206" s="202" t="s">
        <v>255</v>
      </c>
      <c r="D206" s="202" t="s">
        <v>255</v>
      </c>
      <c r="E206" s="202" t="s">
        <v>255</v>
      </c>
      <c r="F206" s="202" t="s">
        <v>255</v>
      </c>
      <c r="G206" s="202" t="s">
        <v>255</v>
      </c>
      <c r="H206" s="202" t="s">
        <v>255</v>
      </c>
      <c r="I206" s="202" t="s">
        <v>255</v>
      </c>
      <c r="J206" s="202" t="s">
        <v>255</v>
      </c>
      <c r="K206" s="202" t="s">
        <v>255</v>
      </c>
      <c r="L206" s="202" t="s">
        <v>255</v>
      </c>
      <c r="M206" s="203">
        <f>M198+M207</f>
        <v>248.21999999999866</v>
      </c>
      <c r="N206" s="202" t="s">
        <v>255</v>
      </c>
      <c r="O206" s="203" t="s">
        <v>255</v>
      </c>
      <c r="P206" s="203" t="s">
        <v>255</v>
      </c>
      <c r="Q206" s="202" t="s">
        <v>255</v>
      </c>
      <c r="R206" s="203">
        <f>R198+R207</f>
        <v>3423.6420899999871</v>
      </c>
      <c r="S206" s="203">
        <f>S198+S207</f>
        <v>2439.6518179000013</v>
      </c>
      <c r="T206" s="203">
        <f>T198+T207</f>
        <v>0</v>
      </c>
    </row>
    <row r="207" spans="1:20" ht="54" customHeight="1" x14ac:dyDescent="0.25">
      <c r="A207" s="202" t="s">
        <v>758</v>
      </c>
      <c r="B207" s="202" t="s">
        <v>255</v>
      </c>
      <c r="C207" s="202" t="s">
        <v>255</v>
      </c>
      <c r="D207" s="202" t="s">
        <v>255</v>
      </c>
      <c r="E207" s="202" t="s">
        <v>255</v>
      </c>
      <c r="F207" s="202" t="s">
        <v>255</v>
      </c>
      <c r="G207" s="202" t="s">
        <v>255</v>
      </c>
      <c r="H207" s="202" t="s">
        <v>255</v>
      </c>
      <c r="I207" s="202" t="s">
        <v>255</v>
      </c>
      <c r="J207" s="202" t="s">
        <v>255</v>
      </c>
      <c r="K207" s="202" t="s">
        <v>255</v>
      </c>
      <c r="L207" s="202" t="s">
        <v>255</v>
      </c>
      <c r="M207" s="203">
        <f>SUM(M199:M205)</f>
        <v>6.3500000000000005</v>
      </c>
      <c r="N207" s="202" t="s">
        <v>255</v>
      </c>
      <c r="O207" s="203" t="s">
        <v>255</v>
      </c>
      <c r="P207" s="203" t="s">
        <v>255</v>
      </c>
      <c r="Q207" s="202" t="s">
        <v>255</v>
      </c>
      <c r="R207" s="203">
        <f>SUM(R199:R205)</f>
        <v>96.152000000000015</v>
      </c>
      <c r="S207" s="203">
        <f>S200+S204+S205</f>
        <v>0</v>
      </c>
      <c r="T207" s="203">
        <f>SUM(T200:T205)</f>
        <v>0</v>
      </c>
    </row>
    <row r="208" spans="1:20" s="251" customFormat="1" ht="15" customHeight="1" x14ac:dyDescent="0.25">
      <c r="A208" s="179"/>
      <c r="B208" s="179"/>
      <c r="C208" s="179"/>
      <c r="D208" s="179"/>
      <c r="E208" s="179"/>
      <c r="F208" s="250"/>
      <c r="G208" s="250"/>
      <c r="H208" s="250"/>
      <c r="I208" s="179"/>
      <c r="J208" s="179"/>
      <c r="K208" s="179"/>
      <c r="L208" s="250"/>
      <c r="M208" s="250"/>
    </row>
    <row r="209" spans="1:14" s="251" customFormat="1" ht="38.25" hidden="1" customHeight="1" x14ac:dyDescent="0.25">
      <c r="A209" s="398" t="s">
        <v>897</v>
      </c>
      <c r="B209" s="398"/>
      <c r="C209" s="398"/>
      <c r="D209" s="398"/>
      <c r="E209" s="398"/>
      <c r="F209" s="92"/>
      <c r="G209" s="92"/>
      <c r="H209" s="252"/>
      <c r="I209" s="409" t="s">
        <v>898</v>
      </c>
      <c r="J209" s="409"/>
      <c r="K209" s="97"/>
      <c r="L209" s="250"/>
      <c r="M209" s="250"/>
    </row>
    <row r="210" spans="1:14" s="251" customFormat="1" ht="15.75" hidden="1" customHeight="1" x14ac:dyDescent="0.25">
      <c r="A210" s="179"/>
      <c r="B210" s="252"/>
      <c r="C210" s="252"/>
      <c r="D210" s="252"/>
      <c r="E210" s="252"/>
      <c r="F210" s="252"/>
      <c r="G210" s="252"/>
      <c r="H210" s="252"/>
      <c r="I210" s="252"/>
      <c r="J210" s="252"/>
      <c r="K210" s="250"/>
      <c r="L210" s="181"/>
      <c r="M210" s="181"/>
      <c r="N210" s="27"/>
    </row>
    <row r="211" spans="1:14" s="251" customFormat="1" hidden="1" x14ac:dyDescent="0.25">
      <c r="A211" s="253"/>
      <c r="B211" s="252"/>
      <c r="H211" s="252"/>
      <c r="I211" s="252"/>
      <c r="J211" s="252"/>
      <c r="K211" s="241"/>
      <c r="L211" s="250"/>
      <c r="M211" s="250"/>
    </row>
    <row r="212" spans="1:14" s="251" customFormat="1" hidden="1" x14ac:dyDescent="0.25">
      <c r="A212" s="254"/>
      <c r="B212" s="252"/>
      <c r="C212" s="97"/>
      <c r="D212" s="97"/>
      <c r="E212" s="97"/>
      <c r="F212" s="97"/>
      <c r="G212" s="97"/>
      <c r="H212" s="252"/>
      <c r="I212" s="252"/>
      <c r="J212" s="252"/>
      <c r="K212" s="241"/>
      <c r="L212" s="250"/>
      <c r="M212" s="250"/>
    </row>
    <row r="213" spans="1:14" hidden="1" x14ac:dyDescent="0.25">
      <c r="A213" s="255" t="s">
        <v>900</v>
      </c>
      <c r="B213" s="256"/>
      <c r="C213" s="257"/>
      <c r="D213" s="252"/>
      <c r="E213" s="97"/>
      <c r="F213" s="97"/>
      <c r="G213" s="97"/>
      <c r="H213" s="97"/>
      <c r="I213" s="97"/>
      <c r="J213" s="97"/>
      <c r="K213" s="97"/>
    </row>
    <row r="214" spans="1:14" hidden="1" x14ac:dyDescent="0.25">
      <c r="A214" s="408" t="s">
        <v>102</v>
      </c>
      <c r="B214" s="408"/>
      <c r="C214" s="257"/>
      <c r="D214" s="252"/>
      <c r="E214" s="97"/>
      <c r="F214" s="97"/>
      <c r="G214" s="97"/>
      <c r="H214" s="97"/>
      <c r="I214" s="97"/>
      <c r="J214" s="97"/>
      <c r="K214" s="97"/>
    </row>
    <row r="215" spans="1:14" x14ac:dyDescent="0.25">
      <c r="E215" s="252"/>
      <c r="F215" s="97"/>
      <c r="G215" s="97"/>
      <c r="H215" s="97"/>
      <c r="I215" s="97"/>
      <c r="J215" s="97"/>
      <c r="K215" s="97"/>
    </row>
    <row r="216" spans="1:14" x14ac:dyDescent="0.25">
      <c r="E216" s="252"/>
      <c r="F216" s="97"/>
      <c r="G216" s="97"/>
      <c r="H216" s="97"/>
      <c r="I216" s="97"/>
      <c r="J216" s="97"/>
      <c r="K216" s="97"/>
    </row>
    <row r="217" spans="1:14" x14ac:dyDescent="0.25">
      <c r="A217" s="97"/>
      <c r="B217" s="97"/>
      <c r="C217" s="97"/>
      <c r="D217" s="97"/>
      <c r="E217" s="97"/>
      <c r="F217" s="97"/>
      <c r="G217" s="97"/>
      <c r="H217" s="97"/>
      <c r="I217" s="97"/>
      <c r="J217" s="97"/>
      <c r="K217" s="97"/>
    </row>
  </sheetData>
  <protectedRanges>
    <protectedRange sqref="I208:J208 D208:E208" name="Диапазон18"/>
    <protectedRange sqref="D208:E208" name="Диапазон2_1_1"/>
    <protectedRange sqref="D209:G209 I209:J209" name="Диапазон18_1_1"/>
    <protectedRange sqref="D209:G209" name="Диапазон2_1_2"/>
  </protectedRanges>
  <mergeCells count="23">
    <mergeCell ref="A214:B214"/>
    <mergeCell ref="A209:E209"/>
    <mergeCell ref="R7:R8"/>
    <mergeCell ref="B7:B8"/>
    <mergeCell ref="C7:C8"/>
    <mergeCell ref="D7:D8"/>
    <mergeCell ref="Q7:Q8"/>
    <mergeCell ref="I209:J209"/>
    <mergeCell ref="A2:T2"/>
    <mergeCell ref="S7:S8"/>
    <mergeCell ref="B6:D6"/>
    <mergeCell ref="E6:P6"/>
    <mergeCell ref="H7:H8"/>
    <mergeCell ref="I7:L7"/>
    <mergeCell ref="M7:O7"/>
    <mergeCell ref="T7:T8"/>
    <mergeCell ref="Q6:T6"/>
    <mergeCell ref="E7:E8"/>
    <mergeCell ref="P7:P8"/>
    <mergeCell ref="F7:G7"/>
    <mergeCell ref="D3:R3"/>
    <mergeCell ref="D4:R4"/>
    <mergeCell ref="A6:A8"/>
  </mergeCells>
  <pageMargins left="1.1811023622047245" right="0.39370078740157483" top="0.78740157480314965" bottom="0.3937007874015748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Контроль исполнения финплана</vt:lpstr>
      <vt:lpstr>Контроль соответствия инсточник</vt:lpstr>
      <vt:lpstr>Экономия ИР</vt:lpstr>
      <vt:lpstr>Контроль соответствия мероприят</vt:lpstr>
      <vt:lpstr>Подтверждающие документы</vt:lpstr>
      <vt:lpstr>Закупочная деятельность</vt:lpstr>
      <vt:lpstr>Контроль сроков</vt:lpstr>
      <vt:lpstr>Плановые показатели</vt:lpstr>
      <vt:lpstr>Контроль использ платы за ТП</vt:lpstr>
      <vt:lpstr>Перечень подключаемых абонентов</vt:lpstr>
      <vt:lpstr>'Контроль исполнения финплана'!Область_печати</vt:lpstr>
    </vt:vector>
  </TitlesOfParts>
  <Company>REK DCT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Шуляк Сергей Юрьевич</dc:creator>
  <cp:lastModifiedBy>Агафонова Татьяна Петровна</cp:lastModifiedBy>
  <cp:lastPrinted>2024-04-26T12:45:35Z</cp:lastPrinted>
  <dcterms:created xsi:type="dcterms:W3CDTF">2016-03-25T13:32:44Z</dcterms:created>
  <dcterms:modified xsi:type="dcterms:W3CDTF">2024-05-02T12:57:20Z</dcterms:modified>
</cp:coreProperties>
</file>